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25" tabRatio="606" activeTab="0"/>
  </bookViews>
  <sheets>
    <sheet name="Sheet1" sheetId="1" r:id="rId1"/>
    <sheet name="未払い・未収" sheetId="2" r:id="rId2"/>
  </sheets>
  <definedNames>
    <definedName name="_xlnm.Print_Area" localSheetId="0">'Sheet1'!$A$1:$M$126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<sst xmlns="http://schemas.openxmlformats.org/spreadsheetml/2006/main" count="307" uniqueCount="140">
  <si>
    <t>一般会計</t>
  </si>
  <si>
    <t>予算額</t>
  </si>
  <si>
    <t>単位：円</t>
  </si>
  <si>
    <t>項　　　　目</t>
  </si>
  <si>
    <t>摘　　要</t>
  </si>
  <si>
    <t>＜収入の部＞</t>
  </si>
  <si>
    <t>＜支出の部＞</t>
  </si>
  <si>
    <t>特別会計</t>
  </si>
  <si>
    <t>周年記念積立金会計</t>
  </si>
  <si>
    <t>決算額</t>
  </si>
  <si>
    <t>半期中間決算</t>
  </si>
  <si>
    <t>修正予算</t>
  </si>
  <si>
    <t>備考</t>
  </si>
  <si>
    <t>監査</t>
  </si>
  <si>
    <t>　　　　　　　　　　　　　　　　　　　　　　　　　　　　　　印</t>
  </si>
  <si>
    <t>一般会計</t>
  </si>
  <si>
    <t>＜収入の部＞</t>
  </si>
  <si>
    <t>単位：円</t>
  </si>
  <si>
    <t>項　　　　目</t>
  </si>
  <si>
    <t>予算額</t>
  </si>
  <si>
    <t>摘　　要</t>
  </si>
  <si>
    <t>前期繰越金</t>
  </si>
  <si>
    <t>会費</t>
  </si>
  <si>
    <t>未収会費</t>
  </si>
  <si>
    <t>入会金</t>
  </si>
  <si>
    <t>雑収入</t>
  </si>
  <si>
    <t>収入の部合計</t>
  </si>
  <si>
    <t>＜支出の部＞</t>
  </si>
  <si>
    <t>西日本区費</t>
  </si>
  <si>
    <t>京都部費</t>
  </si>
  <si>
    <t>西日本区大会援助金</t>
  </si>
  <si>
    <t>西日本区名簿代金</t>
  </si>
  <si>
    <t>入会納付金</t>
  </si>
  <si>
    <t>国際大会臨時負担金</t>
  </si>
  <si>
    <t>周年記念積立金</t>
  </si>
  <si>
    <t>例会会場費</t>
  </si>
  <si>
    <t>ﾄﾞﾗｲﾊﾞｰﾌﾟﾛｸﾞﾗﾑ費</t>
  </si>
  <si>
    <t>特別例会補助費</t>
  </si>
  <si>
    <t>メネット・コメット例会補助費</t>
  </si>
  <si>
    <t>会費引落手数料</t>
  </si>
  <si>
    <t>ＹＭＣＡ施設使用料</t>
  </si>
  <si>
    <t>クラブ事務費</t>
  </si>
  <si>
    <t>委員会事務費</t>
  </si>
  <si>
    <t>通信費</t>
  </si>
  <si>
    <t>慶弔費</t>
  </si>
  <si>
    <t>役員派遣費</t>
  </si>
  <si>
    <t xml:space="preserve">次期会長10,000円 </t>
  </si>
  <si>
    <t>物品費</t>
  </si>
  <si>
    <t>ﾊﾞｰｽﾃﾞｰ・ｱﾆﾊﾞｰｻﾘｰ　ﾌﾟﾚｾﾞﾝﾄ費</t>
  </si>
  <si>
    <t>ブリテン事業費</t>
  </si>
  <si>
    <t>ホームページ維持管理費</t>
  </si>
  <si>
    <t>交流事業費</t>
  </si>
  <si>
    <t>ＥＭＣ事業費</t>
  </si>
  <si>
    <t>ゲスト補助費</t>
  </si>
  <si>
    <t>文献諸費</t>
  </si>
  <si>
    <t>メネット事業支援金</t>
  </si>
  <si>
    <t>メネット活動費</t>
  </si>
  <si>
    <t>旅費交通費補助金</t>
  </si>
  <si>
    <t>特別積立金会計</t>
  </si>
  <si>
    <t>予備費</t>
  </si>
  <si>
    <t>支出の部合計</t>
  </si>
  <si>
    <t>特別会計</t>
  </si>
  <si>
    <t>ニコニコ資金</t>
  </si>
  <si>
    <t>ファンド資金</t>
  </si>
  <si>
    <t>地域奉仕活動資金</t>
  </si>
  <si>
    <t>ＹＭＣＡサービス活動資金</t>
  </si>
  <si>
    <t>次期繰越金</t>
  </si>
  <si>
    <t>周年記念積立金会計</t>
  </si>
  <si>
    <t>本年度積立金</t>
  </si>
  <si>
    <t>　　　　　　　　　　　　　　　自2010年6月1日～至2011年6月30日</t>
  </si>
  <si>
    <t>食事会計</t>
  </si>
  <si>
    <t>現金</t>
  </si>
  <si>
    <t>食事代会計へ</t>
  </si>
  <si>
    <t>一般会計より</t>
  </si>
  <si>
    <t>　　　第3期　予算書　（案）　　　</t>
  </si>
  <si>
    <t>　　　　　　　　　　　　　　　自2012年7月1日～至2013年6月30日</t>
  </si>
  <si>
    <t>5000円Ｘ7委員会</t>
  </si>
  <si>
    <t>印刷費72ＰＸ12円Ｘ40部　編集費72ＰＸ2000円</t>
  </si>
  <si>
    <t>　　　第3期　半期決算書　　　</t>
  </si>
  <si>
    <t>　　　第3期　決算書　　　</t>
  </si>
  <si>
    <t>未収入会金</t>
  </si>
  <si>
    <t>前期繰越金</t>
  </si>
  <si>
    <t>現金（メンバー食事代）</t>
  </si>
  <si>
    <t>現金（ゲスト食事代）</t>
  </si>
  <si>
    <t>現金（メネコメ食事代）</t>
  </si>
  <si>
    <t>ゲスト補助費</t>
  </si>
  <si>
    <t>メネコメ補助費</t>
  </si>
  <si>
    <t>食事代支払い</t>
  </si>
  <si>
    <t>余剰金</t>
  </si>
  <si>
    <t>　　会計　</t>
  </si>
  <si>
    <t>　　会長　</t>
  </si>
  <si>
    <t>10000円Ｘ12ｹ月Ｘ23人</t>
  </si>
  <si>
    <t>15000円Ｘ23人＋4000円（主事）</t>
  </si>
  <si>
    <t>3000円Ｘ23人</t>
  </si>
  <si>
    <t>500円Ｘ23人</t>
  </si>
  <si>
    <t>1,900円Ｘ24冊</t>
  </si>
  <si>
    <t>2000円Ｘ24回Ｘ23人＋主事分</t>
  </si>
  <si>
    <t>2000円Ｘ23人</t>
  </si>
  <si>
    <t>120円Ｘ23人Ｘ12回</t>
  </si>
  <si>
    <t>3400円Ｘ23人</t>
  </si>
  <si>
    <t>3000円Ｘ24回Ｘ23人</t>
  </si>
  <si>
    <t>5000円Ｘ24回Ｘ24人</t>
  </si>
  <si>
    <t>次期繰越金</t>
  </si>
  <si>
    <t>10000円Ｘ12月Ｘ20人　9カ月Ｘ3人</t>
  </si>
  <si>
    <t>特別例会補助費より</t>
  </si>
  <si>
    <t>2000Ｘ24Ｘ20人＋2000Ｘ18Ｘ3＋主事分</t>
  </si>
  <si>
    <t>10,000×12×20人+9ヶ月、7ヶ月、3ヶ月、2ヶ月各1人</t>
  </si>
  <si>
    <t>1,900円×24</t>
  </si>
  <si>
    <t>6,500円×4人</t>
  </si>
  <si>
    <t>500円×28</t>
  </si>
  <si>
    <t>1,700×23+1,700×24</t>
  </si>
  <si>
    <t>7,500×23+7,500×24+4,000(主事）</t>
  </si>
  <si>
    <t>2000Ｘ24Ｘ20人＋2000Ｘ42＋主事分</t>
  </si>
  <si>
    <t>3,000円×15人</t>
  </si>
  <si>
    <t>次期会長10,000円</t>
  </si>
  <si>
    <t>阿蘇クラブ災害50,000円、藤井会長20,000、理事弔電3,000</t>
  </si>
  <si>
    <t>風呂敷、バッジ</t>
  </si>
  <si>
    <t>次期繰越金</t>
  </si>
  <si>
    <t>周年積立金</t>
  </si>
  <si>
    <t>合計</t>
  </si>
  <si>
    <t>未払い</t>
  </si>
  <si>
    <t>郵貯</t>
  </si>
  <si>
    <t>中内会費</t>
  </si>
  <si>
    <t>森川</t>
  </si>
  <si>
    <t>前期等未収</t>
  </si>
  <si>
    <t>差額</t>
  </si>
  <si>
    <t>未収・仮払</t>
  </si>
  <si>
    <t>弥勒チケット</t>
  </si>
  <si>
    <t>（未収含む）</t>
  </si>
  <si>
    <t>ＴＯＦ献金2000×25人＝50000円含む</t>
  </si>
  <si>
    <t>編集費2,000円×55p+印刷費2,171</t>
  </si>
  <si>
    <t>京家</t>
  </si>
  <si>
    <t>ファンド夏野菜</t>
  </si>
  <si>
    <t>日航残</t>
  </si>
  <si>
    <t>会費高倉</t>
  </si>
  <si>
    <t>会費中内</t>
  </si>
  <si>
    <t>会費林</t>
  </si>
  <si>
    <t>会費森川</t>
  </si>
  <si>
    <t>クラブ封筒14,765円含む</t>
  </si>
  <si>
    <t>GCS支援金32,088円含む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</si>
</sst>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9">
    <font>
      <sz val="12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u val="single"/>
      <sz val="18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8"/>
      <color indexed="10"/>
      <name val="ＭＳ Ｐゴシック"/>
      <family val="3"/>
    </font>
    <font>
      <sz val="12"/>
      <color indexed="12"/>
      <name val="ＭＳ Ｐゴシック"/>
      <family val="3"/>
    </font>
    <font>
      <u val="single"/>
      <sz val="7.2"/>
      <color indexed="12"/>
      <name val="ＭＳ Ｐゴシック"/>
      <family val="3"/>
    </font>
    <font>
      <u val="single"/>
      <sz val="7.2"/>
      <color indexed="3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indexed="9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/>
      <right style="thin"/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 horizontal="center"/>
    </xf>
    <xf numFmtId="176" fontId="3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0" fillId="0" borderId="14" xfId="0" applyNumberFormat="1" applyBorder="1" applyAlignment="1">
      <alignment/>
    </xf>
    <xf numFmtId="0" fontId="0" fillId="0" borderId="0" xfId="0" applyBorder="1" applyAlignment="1">
      <alignment horizontal="right"/>
    </xf>
    <xf numFmtId="176" fontId="0" fillId="0" borderId="10" xfId="0" applyNumberFormat="1" applyBorder="1" applyAlignment="1">
      <alignment horizontal="right"/>
    </xf>
    <xf numFmtId="0" fontId="0" fillId="0" borderId="15" xfId="0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0" fillId="0" borderId="15" xfId="0" applyBorder="1" applyAlignment="1">
      <alignment/>
    </xf>
    <xf numFmtId="176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76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56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57" fontId="5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76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76" fontId="0" fillId="33" borderId="11" xfId="0" applyNumberFormat="1" applyFill="1" applyBorder="1" applyAlignment="1">
      <alignment/>
    </xf>
    <xf numFmtId="0" fontId="7" fillId="0" borderId="15" xfId="0" applyFont="1" applyBorder="1" applyAlignment="1">
      <alignment/>
    </xf>
    <xf numFmtId="176" fontId="8" fillId="0" borderId="10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0" xfId="0" applyFont="1" applyBorder="1" applyAlignment="1">
      <alignment/>
    </xf>
    <xf numFmtId="176" fontId="8" fillId="0" borderId="11" xfId="0" applyNumberFormat="1" applyFont="1" applyBorder="1" applyAlignment="1">
      <alignment/>
    </xf>
    <xf numFmtId="0" fontId="0" fillId="0" borderId="20" xfId="0" applyBorder="1" applyAlignment="1">
      <alignment/>
    </xf>
    <xf numFmtId="176" fontId="8" fillId="0" borderId="15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76" fontId="0" fillId="0" borderId="22" xfId="0" applyNumberFormat="1" applyBorder="1" applyAlignment="1">
      <alignment/>
    </xf>
    <xf numFmtId="0" fontId="7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57" fontId="9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1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25" xfId="0" applyBorder="1" applyAlignment="1">
      <alignment/>
    </xf>
    <xf numFmtId="0" fontId="8" fillId="0" borderId="15" xfId="0" applyFont="1" applyBorder="1" applyAlignment="1">
      <alignment/>
    </xf>
    <xf numFmtId="176" fontId="8" fillId="0" borderId="15" xfId="0" applyNumberFormat="1" applyFont="1" applyBorder="1" applyAlignment="1">
      <alignment/>
    </xf>
    <xf numFmtId="0" fontId="7" fillId="0" borderId="15" xfId="0" applyFont="1" applyBorder="1" applyAlignment="1">
      <alignment/>
    </xf>
    <xf numFmtId="176" fontId="7" fillId="0" borderId="15" xfId="0" applyNumberFormat="1" applyFont="1" applyBorder="1" applyAlignment="1">
      <alignment/>
    </xf>
    <xf numFmtId="176" fontId="0" fillId="0" borderId="15" xfId="0" applyNumberFormat="1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8" fillId="0" borderId="15" xfId="0" applyFont="1" applyFill="1" applyBorder="1" applyAlignment="1">
      <alignment/>
    </xf>
    <xf numFmtId="176" fontId="8" fillId="0" borderId="18" xfId="0" applyNumberFormat="1" applyFont="1" applyBorder="1" applyAlignment="1">
      <alignment/>
    </xf>
    <xf numFmtId="176" fontId="8" fillId="0" borderId="10" xfId="0" applyNumberFormat="1" applyFont="1" applyBorder="1" applyAlignment="1">
      <alignment/>
    </xf>
    <xf numFmtId="176" fontId="8" fillId="34" borderId="10" xfId="0" applyNumberFormat="1" applyFont="1" applyFill="1" applyBorder="1" applyAlignment="1">
      <alignment/>
    </xf>
    <xf numFmtId="176" fontId="0" fillId="0" borderId="10" xfId="0" applyNumberFormat="1" applyFont="1" applyBorder="1" applyAlignment="1">
      <alignment/>
    </xf>
    <xf numFmtId="177" fontId="0" fillId="0" borderId="15" xfId="0" applyNumberFormat="1" applyBorder="1" applyAlignment="1">
      <alignment/>
    </xf>
    <xf numFmtId="177" fontId="0" fillId="0" borderId="15" xfId="0" applyNumberFormat="1" applyBorder="1" applyAlignment="1">
      <alignment horizontal="right"/>
    </xf>
    <xf numFmtId="177" fontId="0" fillId="0" borderId="16" xfId="0" applyNumberFormat="1" applyBorder="1" applyAlignment="1">
      <alignment/>
    </xf>
    <xf numFmtId="177" fontId="0" fillId="0" borderId="18" xfId="0" applyNumberFormat="1" applyBorder="1" applyAlignment="1">
      <alignment/>
    </xf>
    <xf numFmtId="177" fontId="0" fillId="0" borderId="11" xfId="0" applyNumberFormat="1" applyBorder="1" applyAlignment="1">
      <alignment/>
    </xf>
    <xf numFmtId="0" fontId="0" fillId="0" borderId="15" xfId="0" applyBorder="1" applyAlignment="1">
      <alignment shrinkToFit="1"/>
    </xf>
    <xf numFmtId="38" fontId="0" fillId="0" borderId="15" xfId="49" applyFont="1" applyBorder="1" applyAlignment="1">
      <alignment/>
    </xf>
    <xf numFmtId="0" fontId="13" fillId="0" borderId="0" xfId="0" applyFont="1" applyAlignment="1">
      <alignment/>
    </xf>
    <xf numFmtId="0" fontId="13" fillId="0" borderId="26" xfId="0" applyFont="1" applyBorder="1" applyAlignment="1">
      <alignment/>
    </xf>
    <xf numFmtId="0" fontId="14" fillId="0" borderId="0" xfId="0" applyFont="1" applyAlignment="1">
      <alignment/>
    </xf>
    <xf numFmtId="38" fontId="13" fillId="0" borderId="0" xfId="49" applyFont="1" applyAlignment="1">
      <alignment/>
    </xf>
    <xf numFmtId="38" fontId="13" fillId="0" borderId="26" xfId="49" applyFont="1" applyBorder="1" applyAlignment="1">
      <alignment/>
    </xf>
    <xf numFmtId="38" fontId="14" fillId="0" borderId="0" xfId="49" applyFont="1" applyAlignment="1">
      <alignment/>
    </xf>
    <xf numFmtId="38" fontId="14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176" fontId="8" fillId="0" borderId="10" xfId="0" applyNumberFormat="1" applyFont="1" applyFill="1" applyBorder="1" applyAlignment="1">
      <alignment/>
    </xf>
    <xf numFmtId="38" fontId="0" fillId="0" borderId="15" xfId="49" applyFont="1" applyFill="1" applyBorder="1" applyAlignment="1">
      <alignment/>
    </xf>
    <xf numFmtId="176" fontId="0" fillId="0" borderId="15" xfId="0" applyNumberForma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view="pageBreakPreview" zoomScale="80" zoomScaleNormal="70" zoomScaleSheetLayoutView="80" zoomScalePageLayoutView="0" workbookViewId="0" topLeftCell="G1">
      <selection activeCell="M105" sqref="M105"/>
    </sheetView>
  </sheetViews>
  <sheetFormatPr defaultColWidth="9.00390625" defaultRowHeight="14.25"/>
  <cols>
    <col min="1" max="1" width="31.625" style="0" customWidth="1"/>
    <col min="2" max="2" width="14.625" style="8" customWidth="1"/>
    <col min="3" max="3" width="57.625" style="0" customWidth="1"/>
    <col min="4" max="4" width="1.37890625" style="0" customWidth="1"/>
    <col min="5" max="5" width="29.125" style="0" customWidth="1"/>
    <col min="6" max="6" width="11.75390625" style="0" customWidth="1"/>
    <col min="7" max="7" width="13.625" style="0" customWidth="1"/>
    <col min="8" max="8" width="11.75390625" style="0" customWidth="1"/>
    <col min="9" max="9" width="55.375" style="0" customWidth="1"/>
    <col min="10" max="10" width="31.50390625" style="0" customWidth="1"/>
    <col min="11" max="11" width="14.00390625" style="0" customWidth="1"/>
    <col min="12" max="12" width="13.875" style="0" customWidth="1"/>
    <col min="13" max="13" width="48.25390625" style="0" customWidth="1"/>
  </cols>
  <sheetData>
    <row r="1" spans="2:13" ht="21">
      <c r="B1" s="16" t="s">
        <v>74</v>
      </c>
      <c r="D1" s="3"/>
      <c r="F1" s="16" t="s">
        <v>78</v>
      </c>
      <c r="G1" s="16"/>
      <c r="H1" s="16"/>
      <c r="I1" s="29"/>
      <c r="K1" s="16" t="s">
        <v>79</v>
      </c>
      <c r="L1" s="16"/>
      <c r="M1" s="1"/>
    </row>
    <row r="2" spans="2:12" ht="9.75" customHeight="1">
      <c r="B2" s="15"/>
      <c r="C2" s="51"/>
      <c r="D2" s="32"/>
      <c r="F2" s="15"/>
      <c r="G2" s="15"/>
      <c r="H2" s="15"/>
      <c r="K2" s="15"/>
      <c r="L2" s="15"/>
    </row>
    <row r="3" spans="2:12" ht="14.25">
      <c r="B3" s="14"/>
      <c r="C3" t="s">
        <v>75</v>
      </c>
      <c r="D3" s="3"/>
      <c r="F3" t="s">
        <v>69</v>
      </c>
      <c r="G3" s="14" t="str">
        <f>+C3</f>
        <v>　　　　　　　　　　　　　　　自2012年7月1日～至2013年6月30日</v>
      </c>
      <c r="H3" s="14"/>
      <c r="I3" s="29"/>
      <c r="K3" t="s">
        <v>69</v>
      </c>
      <c r="L3" s="14" t="str">
        <f>+C3</f>
        <v>　　　　　　　　　　　　　　　自2012年7月1日～至2013年6月30日</v>
      </c>
    </row>
    <row r="4" spans="1:12" ht="18.75">
      <c r="A4" s="7" t="s">
        <v>15</v>
      </c>
      <c r="C4" s="8"/>
      <c r="D4" s="3"/>
      <c r="E4" s="7" t="s">
        <v>0</v>
      </c>
      <c r="F4" s="8"/>
      <c r="G4" s="8"/>
      <c r="J4" s="7" t="s">
        <v>0</v>
      </c>
      <c r="K4" s="8"/>
      <c r="L4" s="8"/>
    </row>
    <row r="5" spans="1:13" ht="14.25">
      <c r="A5" t="s">
        <v>16</v>
      </c>
      <c r="C5" s="1" t="s">
        <v>17</v>
      </c>
      <c r="D5" s="18"/>
      <c r="E5" t="s">
        <v>5</v>
      </c>
      <c r="F5" s="8"/>
      <c r="G5" s="8"/>
      <c r="H5" s="8"/>
      <c r="I5" s="1" t="s">
        <v>2</v>
      </c>
      <c r="J5" t="s">
        <v>5</v>
      </c>
      <c r="K5" s="8"/>
      <c r="L5" s="8"/>
      <c r="M5" s="1" t="s">
        <v>2</v>
      </c>
    </row>
    <row r="6" spans="1:13" ht="18" customHeight="1">
      <c r="A6" s="20" t="s">
        <v>18</v>
      </c>
      <c r="B6" s="21" t="s">
        <v>19</v>
      </c>
      <c r="C6" s="20" t="s">
        <v>20</v>
      </c>
      <c r="D6" s="31"/>
      <c r="E6" s="6" t="s">
        <v>3</v>
      </c>
      <c r="F6" s="9" t="s">
        <v>1</v>
      </c>
      <c r="G6" s="9" t="s">
        <v>10</v>
      </c>
      <c r="H6" s="9" t="s">
        <v>11</v>
      </c>
      <c r="I6" s="6" t="s">
        <v>12</v>
      </c>
      <c r="J6" s="6" t="s">
        <v>3</v>
      </c>
      <c r="K6" s="9" t="s">
        <v>11</v>
      </c>
      <c r="L6" s="9" t="s">
        <v>9</v>
      </c>
      <c r="M6" s="6" t="s">
        <v>4</v>
      </c>
    </row>
    <row r="7" spans="1:13" ht="18" customHeight="1">
      <c r="A7" s="22" t="s">
        <v>21</v>
      </c>
      <c r="B7" s="23">
        <v>665467</v>
      </c>
      <c r="C7" s="22"/>
      <c r="D7" s="3"/>
      <c r="E7" s="2" t="str">
        <f aca="true" t="shared" si="0" ref="E7:F15">+A7</f>
        <v>前期繰越金</v>
      </c>
      <c r="F7" s="10">
        <f aca="true" t="shared" si="1" ref="F7:F15">+B7</f>
        <v>665467</v>
      </c>
      <c r="G7" s="10">
        <v>665467</v>
      </c>
      <c r="H7" s="10">
        <v>665467</v>
      </c>
      <c r="I7" s="2"/>
      <c r="J7" s="2" t="str">
        <f>+A7</f>
        <v>前期繰越金</v>
      </c>
      <c r="K7" s="10">
        <f>+G7</f>
        <v>665467</v>
      </c>
      <c r="L7" s="10">
        <f>+H7</f>
        <v>665467</v>
      </c>
      <c r="M7" s="40"/>
    </row>
    <row r="8" spans="1:13" ht="18" customHeight="1">
      <c r="A8" s="22" t="s">
        <v>22</v>
      </c>
      <c r="B8" s="23">
        <v>2760000</v>
      </c>
      <c r="C8" s="57" t="s">
        <v>91</v>
      </c>
      <c r="D8" s="3"/>
      <c r="E8" s="2" t="str">
        <f t="shared" si="0"/>
        <v>会費</v>
      </c>
      <c r="F8" s="10">
        <f t="shared" si="1"/>
        <v>2760000</v>
      </c>
      <c r="G8" s="69">
        <v>1030000</v>
      </c>
      <c r="H8" s="69">
        <v>2670000</v>
      </c>
      <c r="I8" s="2" t="s">
        <v>103</v>
      </c>
      <c r="J8" s="2" t="str">
        <f aca="true" t="shared" si="2" ref="J8:J16">+A8</f>
        <v>会費</v>
      </c>
      <c r="K8" s="10">
        <f>+H8</f>
        <v>2670000</v>
      </c>
      <c r="L8" s="38">
        <v>2610000</v>
      </c>
      <c r="M8" s="22" t="s">
        <v>106</v>
      </c>
    </row>
    <row r="9" spans="1:13" ht="18" customHeight="1">
      <c r="A9" s="22" t="s">
        <v>23</v>
      </c>
      <c r="B9" s="23">
        <v>0</v>
      </c>
      <c r="C9" s="22"/>
      <c r="D9" s="3"/>
      <c r="E9" s="2" t="str">
        <f t="shared" si="0"/>
        <v>未収会費</v>
      </c>
      <c r="F9" s="10">
        <f t="shared" si="1"/>
        <v>0</v>
      </c>
      <c r="G9" s="69">
        <v>300000</v>
      </c>
      <c r="H9" s="69">
        <v>0</v>
      </c>
      <c r="I9" s="2">
        <f aca="true" t="shared" si="3" ref="I9:I15">+C9</f>
        <v>0</v>
      </c>
      <c r="J9" s="2"/>
      <c r="K9" s="10">
        <f aca="true" t="shared" si="4" ref="K9:K16">+H9</f>
        <v>0</v>
      </c>
      <c r="L9" s="38"/>
      <c r="M9" s="2" t="s">
        <v>128</v>
      </c>
    </row>
    <row r="10" spans="1:13" ht="18" customHeight="1">
      <c r="A10" s="22" t="s">
        <v>24</v>
      </c>
      <c r="B10" s="23">
        <v>0</v>
      </c>
      <c r="C10" s="22"/>
      <c r="D10" s="3"/>
      <c r="E10" s="2" t="str">
        <f t="shared" si="0"/>
        <v>入会金</v>
      </c>
      <c r="F10" s="10">
        <f t="shared" si="1"/>
        <v>0</v>
      </c>
      <c r="G10" s="69">
        <v>40000</v>
      </c>
      <c r="H10" s="69">
        <v>0</v>
      </c>
      <c r="I10" s="2">
        <f t="shared" si="3"/>
        <v>0</v>
      </c>
      <c r="J10" s="2" t="str">
        <f t="shared" si="2"/>
        <v>入会金</v>
      </c>
      <c r="K10" s="10">
        <f t="shared" si="4"/>
        <v>0</v>
      </c>
      <c r="L10" s="10">
        <v>80000</v>
      </c>
      <c r="M10" s="2"/>
    </row>
    <row r="11" spans="1:13" ht="18" customHeight="1">
      <c r="A11" s="22" t="s">
        <v>80</v>
      </c>
      <c r="B11" s="23">
        <v>0</v>
      </c>
      <c r="C11" s="22"/>
      <c r="D11" s="3"/>
      <c r="E11" s="2" t="str">
        <f t="shared" si="0"/>
        <v>未収入会金</v>
      </c>
      <c r="F11" s="10">
        <f t="shared" si="1"/>
        <v>0</v>
      </c>
      <c r="G11" s="69">
        <v>20000</v>
      </c>
      <c r="H11" s="69">
        <v>0</v>
      </c>
      <c r="I11" s="2">
        <f t="shared" si="3"/>
        <v>0</v>
      </c>
      <c r="J11" s="2"/>
      <c r="K11" s="10">
        <f t="shared" si="4"/>
        <v>0</v>
      </c>
      <c r="L11" s="38"/>
      <c r="M11" s="2"/>
    </row>
    <row r="12" spans="1:13" ht="18" customHeight="1">
      <c r="A12" s="22"/>
      <c r="B12" s="23">
        <v>0</v>
      </c>
      <c r="C12" s="22"/>
      <c r="D12" s="3"/>
      <c r="E12" s="2">
        <f t="shared" si="0"/>
        <v>0</v>
      </c>
      <c r="F12" s="10">
        <f t="shared" si="1"/>
        <v>0</v>
      </c>
      <c r="G12" s="10"/>
      <c r="H12" s="10"/>
      <c r="I12" s="2">
        <f t="shared" si="3"/>
        <v>0</v>
      </c>
      <c r="J12" s="2">
        <f t="shared" si="2"/>
        <v>0</v>
      </c>
      <c r="K12" s="10">
        <f t="shared" si="4"/>
        <v>0</v>
      </c>
      <c r="L12" s="10"/>
      <c r="M12" s="2"/>
    </row>
    <row r="13" spans="1:13" ht="18" customHeight="1">
      <c r="A13" s="22"/>
      <c r="B13" s="25">
        <v>0</v>
      </c>
      <c r="C13" s="24"/>
      <c r="D13" s="3"/>
      <c r="E13" s="2">
        <f t="shared" si="0"/>
        <v>0</v>
      </c>
      <c r="F13" s="11">
        <f t="shared" si="1"/>
        <v>0</v>
      </c>
      <c r="G13" s="11"/>
      <c r="H13" s="11"/>
      <c r="I13" s="2"/>
      <c r="J13" s="2">
        <f t="shared" si="2"/>
        <v>0</v>
      </c>
      <c r="K13" s="11"/>
      <c r="L13" s="11"/>
      <c r="M13" s="4"/>
    </row>
    <row r="14" spans="1:13" ht="18" customHeight="1">
      <c r="A14" s="22"/>
      <c r="B14" s="25"/>
      <c r="C14" s="24"/>
      <c r="D14" s="3"/>
      <c r="E14" s="2">
        <f t="shared" si="0"/>
        <v>0</v>
      </c>
      <c r="F14" s="2">
        <f t="shared" si="0"/>
        <v>0</v>
      </c>
      <c r="G14" s="11"/>
      <c r="H14" s="11"/>
      <c r="I14" s="2"/>
      <c r="J14" s="2"/>
      <c r="K14" s="11"/>
      <c r="L14" s="11"/>
      <c r="M14" s="4"/>
    </row>
    <row r="15" spans="1:13" ht="18" customHeight="1" thickBot="1">
      <c r="A15" s="22" t="s">
        <v>25</v>
      </c>
      <c r="B15" s="25">
        <v>0</v>
      </c>
      <c r="C15" s="24"/>
      <c r="D15" s="3"/>
      <c r="E15" s="2" t="str">
        <f t="shared" si="0"/>
        <v>雑収入</v>
      </c>
      <c r="F15" s="47">
        <f t="shared" si="1"/>
        <v>0</v>
      </c>
      <c r="G15" s="47">
        <v>49</v>
      </c>
      <c r="H15" s="47"/>
      <c r="I15" s="2">
        <f t="shared" si="3"/>
        <v>0</v>
      </c>
      <c r="J15" s="2" t="str">
        <f t="shared" si="2"/>
        <v>雑収入</v>
      </c>
      <c r="K15" s="11">
        <f t="shared" si="4"/>
        <v>0</v>
      </c>
      <c r="L15" s="11">
        <v>119</v>
      </c>
      <c r="M15" s="4"/>
    </row>
    <row r="16" spans="1:13" ht="18" customHeight="1" thickBot="1" thickTop="1">
      <c r="A16" s="26" t="s">
        <v>26</v>
      </c>
      <c r="B16" s="27">
        <f>SUM(B7:B15)</f>
        <v>3425467</v>
      </c>
      <c r="C16" s="28"/>
      <c r="D16" s="3"/>
      <c r="E16" s="45" t="str">
        <f>+A16</f>
        <v>収入の部合計</v>
      </c>
      <c r="F16" s="12">
        <f>+B16</f>
        <v>3425467</v>
      </c>
      <c r="G16" s="12">
        <f>SUM(G7:G15)</f>
        <v>2055516</v>
      </c>
      <c r="H16" s="12">
        <f>SUM(H7:H15)</f>
        <v>3335467</v>
      </c>
      <c r="I16" s="5"/>
      <c r="J16" s="45" t="str">
        <f t="shared" si="2"/>
        <v>収入の部合計</v>
      </c>
      <c r="K16" s="12">
        <f t="shared" si="4"/>
        <v>3335467</v>
      </c>
      <c r="L16" s="17">
        <f>SUM(L7:L15)</f>
        <v>3355586</v>
      </c>
      <c r="M16" s="5"/>
    </row>
    <row r="17" spans="1:13" ht="15" thickTop="1">
      <c r="A17" s="3"/>
      <c r="B17" s="13"/>
      <c r="C17" s="49"/>
      <c r="D17" s="3"/>
      <c r="E17" s="3"/>
      <c r="F17" s="13"/>
      <c r="G17" s="13"/>
      <c r="H17" s="13"/>
      <c r="I17" s="3"/>
      <c r="J17" s="3"/>
      <c r="K17" s="13"/>
      <c r="L17" s="13"/>
      <c r="M17" s="3"/>
    </row>
    <row r="18" spans="3:12" ht="14.25">
      <c r="C18" s="3"/>
      <c r="D18" s="3"/>
      <c r="F18" s="8"/>
      <c r="G18" s="8"/>
      <c r="H18" s="8"/>
      <c r="I18" s="3"/>
      <c r="K18" s="8"/>
      <c r="L18" s="8"/>
    </row>
    <row r="19" spans="1:13" ht="14.25">
      <c r="A19" t="s">
        <v>27</v>
      </c>
      <c r="C19" s="50" t="s">
        <v>17</v>
      </c>
      <c r="D19" s="18"/>
      <c r="E19" t="s">
        <v>6</v>
      </c>
      <c r="F19" s="8"/>
      <c r="G19" s="8"/>
      <c r="H19" s="8"/>
      <c r="I19" s="1" t="s">
        <v>2</v>
      </c>
      <c r="J19" t="s">
        <v>6</v>
      </c>
      <c r="K19" s="8"/>
      <c r="L19" s="8"/>
      <c r="M19" s="1" t="s">
        <v>2</v>
      </c>
    </row>
    <row r="20" spans="1:13" ht="18" customHeight="1">
      <c r="A20" s="20" t="s">
        <v>18</v>
      </c>
      <c r="B20" s="21" t="s">
        <v>19</v>
      </c>
      <c r="C20" s="20" t="s">
        <v>20</v>
      </c>
      <c r="D20" s="31"/>
      <c r="E20" s="6" t="s">
        <v>3</v>
      </c>
      <c r="F20" s="9" t="s">
        <v>1</v>
      </c>
      <c r="G20" s="9" t="s">
        <v>10</v>
      </c>
      <c r="H20" s="9" t="s">
        <v>11</v>
      </c>
      <c r="I20" s="6" t="s">
        <v>12</v>
      </c>
      <c r="J20" s="6" t="s">
        <v>3</v>
      </c>
      <c r="K20" s="9" t="s">
        <v>11</v>
      </c>
      <c r="L20" s="9" t="s">
        <v>9</v>
      </c>
      <c r="M20" s="6" t="s">
        <v>4</v>
      </c>
    </row>
    <row r="21" spans="1:13" ht="18" customHeight="1">
      <c r="A21" s="22" t="s">
        <v>28</v>
      </c>
      <c r="B21" s="23">
        <v>349000</v>
      </c>
      <c r="C21" s="57" t="s">
        <v>92</v>
      </c>
      <c r="D21" s="3"/>
      <c r="E21" s="2" t="str">
        <f aca="true" t="shared" si="5" ref="E21:E51">+A21</f>
        <v>西日本区費</v>
      </c>
      <c r="F21" s="10">
        <f aca="true" t="shared" si="6" ref="F21:F29">+B21</f>
        <v>349000</v>
      </c>
      <c r="G21" s="10">
        <v>174500</v>
      </c>
      <c r="H21" s="69">
        <v>349000</v>
      </c>
      <c r="I21" s="2" t="str">
        <f>+C21</f>
        <v>15000円Ｘ23人＋4000円（主事）</v>
      </c>
      <c r="J21" s="2" t="str">
        <f aca="true" t="shared" si="7" ref="J21:J51">+A21</f>
        <v>西日本区費</v>
      </c>
      <c r="K21" s="10">
        <f aca="true" t="shared" si="8" ref="K21:K51">+H21</f>
        <v>349000</v>
      </c>
      <c r="L21" s="10">
        <v>356500</v>
      </c>
      <c r="M21" s="22" t="s">
        <v>111</v>
      </c>
    </row>
    <row r="22" spans="1:13" ht="18" customHeight="1">
      <c r="A22" s="22" t="s">
        <v>29</v>
      </c>
      <c r="B22" s="58">
        <v>78200</v>
      </c>
      <c r="C22" s="57" t="s">
        <v>99</v>
      </c>
      <c r="D22" s="3"/>
      <c r="E22" s="2" t="str">
        <f t="shared" si="5"/>
        <v>京都部費</v>
      </c>
      <c r="F22" s="10">
        <f t="shared" si="6"/>
        <v>78200</v>
      </c>
      <c r="G22" s="10">
        <v>39100</v>
      </c>
      <c r="H22" s="69">
        <v>78200</v>
      </c>
      <c r="I22" s="2" t="str">
        <f>+C22</f>
        <v>3400円Ｘ23人</v>
      </c>
      <c r="J22" s="2" t="str">
        <f t="shared" si="7"/>
        <v>京都部費</v>
      </c>
      <c r="K22" s="10">
        <f t="shared" si="8"/>
        <v>78200</v>
      </c>
      <c r="L22" s="10">
        <v>79900</v>
      </c>
      <c r="M22" s="22" t="s">
        <v>110</v>
      </c>
    </row>
    <row r="23" spans="1:13" ht="18" customHeight="1">
      <c r="A23" s="22" t="s">
        <v>30</v>
      </c>
      <c r="B23" s="23">
        <v>11500</v>
      </c>
      <c r="C23" s="22" t="s">
        <v>94</v>
      </c>
      <c r="D23" s="3"/>
      <c r="E23" s="2" t="str">
        <f t="shared" si="5"/>
        <v>西日本区大会援助金</v>
      </c>
      <c r="F23" s="10">
        <f t="shared" si="6"/>
        <v>11500</v>
      </c>
      <c r="G23" s="10">
        <v>13500</v>
      </c>
      <c r="H23" s="10">
        <v>13500</v>
      </c>
      <c r="I23" s="2" t="str">
        <f>+C23</f>
        <v>500円Ｘ23人</v>
      </c>
      <c r="J23" s="2" t="str">
        <f t="shared" si="7"/>
        <v>西日本区大会援助金</v>
      </c>
      <c r="K23" s="10">
        <f t="shared" si="8"/>
        <v>13500</v>
      </c>
      <c r="L23" s="10">
        <v>14000</v>
      </c>
      <c r="M23" s="22" t="s">
        <v>109</v>
      </c>
    </row>
    <row r="24" spans="1:13" ht="18" customHeight="1">
      <c r="A24" s="22" t="s">
        <v>31</v>
      </c>
      <c r="B24" s="23">
        <v>45600</v>
      </c>
      <c r="C24" s="22" t="s">
        <v>95</v>
      </c>
      <c r="D24" s="3"/>
      <c r="E24" s="2" t="str">
        <f t="shared" si="5"/>
        <v>西日本区名簿代金</v>
      </c>
      <c r="F24" s="10">
        <f t="shared" si="6"/>
        <v>45600</v>
      </c>
      <c r="G24" s="10">
        <v>45600</v>
      </c>
      <c r="H24" s="10">
        <v>45600</v>
      </c>
      <c r="I24" s="2" t="str">
        <f>+C24</f>
        <v>1,900円Ｘ24冊</v>
      </c>
      <c r="J24" s="2" t="str">
        <f t="shared" si="7"/>
        <v>西日本区名簿代金</v>
      </c>
      <c r="K24" s="10">
        <f t="shared" si="8"/>
        <v>45600</v>
      </c>
      <c r="L24" s="10">
        <v>45600</v>
      </c>
      <c r="M24" s="22" t="s">
        <v>107</v>
      </c>
    </row>
    <row r="25" spans="1:13" ht="18" customHeight="1">
      <c r="A25" s="22" t="s">
        <v>32</v>
      </c>
      <c r="B25" s="23">
        <v>0</v>
      </c>
      <c r="C25" s="54"/>
      <c r="D25" s="3"/>
      <c r="E25" s="2" t="str">
        <f t="shared" si="5"/>
        <v>入会納付金</v>
      </c>
      <c r="F25" s="10">
        <f t="shared" si="6"/>
        <v>0</v>
      </c>
      <c r="G25" s="10">
        <v>19500</v>
      </c>
      <c r="H25" s="10">
        <v>19500</v>
      </c>
      <c r="I25" s="2">
        <f>+C25</f>
        <v>0</v>
      </c>
      <c r="J25" s="2" t="str">
        <f t="shared" si="7"/>
        <v>入会納付金</v>
      </c>
      <c r="K25" s="10">
        <f t="shared" si="8"/>
        <v>19500</v>
      </c>
      <c r="L25" s="10">
        <v>26000</v>
      </c>
      <c r="M25" s="2" t="s">
        <v>108</v>
      </c>
    </row>
    <row r="26" spans="1:13" ht="18" customHeight="1">
      <c r="A26" s="39" t="s">
        <v>33</v>
      </c>
      <c r="B26" s="43">
        <v>0</v>
      </c>
      <c r="C26" s="39"/>
      <c r="D26" s="3"/>
      <c r="E26" s="2" t="str">
        <f t="shared" si="5"/>
        <v>国際大会臨時負担金</v>
      </c>
      <c r="F26" s="10">
        <f t="shared" si="6"/>
        <v>0</v>
      </c>
      <c r="G26" s="69">
        <v>0</v>
      </c>
      <c r="H26" s="69">
        <v>0</v>
      </c>
      <c r="I26" s="2"/>
      <c r="J26" s="2" t="str">
        <f t="shared" si="7"/>
        <v>国際大会臨時負担金</v>
      </c>
      <c r="K26" s="10">
        <f t="shared" si="8"/>
        <v>0</v>
      </c>
      <c r="L26" s="10"/>
      <c r="M26" s="22"/>
    </row>
    <row r="27" spans="1:13" ht="18" customHeight="1">
      <c r="A27" s="22" t="s">
        <v>34</v>
      </c>
      <c r="B27" s="23">
        <v>50000</v>
      </c>
      <c r="C27" s="22"/>
      <c r="D27" s="3"/>
      <c r="E27" s="2" t="str">
        <f t="shared" si="5"/>
        <v>周年記念積立金</v>
      </c>
      <c r="F27" s="10">
        <f t="shared" si="6"/>
        <v>50000</v>
      </c>
      <c r="G27" s="69">
        <v>50000</v>
      </c>
      <c r="H27" s="69">
        <v>50000</v>
      </c>
      <c r="I27" s="2"/>
      <c r="J27" s="2" t="str">
        <f t="shared" si="7"/>
        <v>周年記念積立金</v>
      </c>
      <c r="K27" s="10">
        <f t="shared" si="8"/>
        <v>50000</v>
      </c>
      <c r="L27" s="10">
        <v>50000</v>
      </c>
      <c r="M27" s="22"/>
    </row>
    <row r="28" spans="1:13" ht="18" customHeight="1">
      <c r="A28" s="57" t="s">
        <v>72</v>
      </c>
      <c r="B28" s="58">
        <v>1224000</v>
      </c>
      <c r="C28" s="57" t="s">
        <v>96</v>
      </c>
      <c r="D28" s="3"/>
      <c r="E28" s="2" t="str">
        <f t="shared" si="5"/>
        <v>食事代会計へ</v>
      </c>
      <c r="F28" s="10">
        <f t="shared" si="6"/>
        <v>1224000</v>
      </c>
      <c r="G28" s="69">
        <v>527498</v>
      </c>
      <c r="H28" s="69">
        <v>1188000</v>
      </c>
      <c r="I28" s="2" t="s">
        <v>105</v>
      </c>
      <c r="J28" s="2" t="str">
        <f t="shared" si="7"/>
        <v>食事代会計へ</v>
      </c>
      <c r="K28" s="10">
        <f t="shared" si="8"/>
        <v>1188000</v>
      </c>
      <c r="L28" s="10">
        <v>1164000</v>
      </c>
      <c r="M28" s="2" t="s">
        <v>112</v>
      </c>
    </row>
    <row r="29" spans="1:13" ht="18" customHeight="1">
      <c r="A29" s="22" t="s">
        <v>35</v>
      </c>
      <c r="B29" s="43">
        <v>0</v>
      </c>
      <c r="C29" s="59"/>
      <c r="D29" s="3"/>
      <c r="E29" s="2" t="str">
        <f t="shared" si="5"/>
        <v>例会会場費</v>
      </c>
      <c r="F29" s="10">
        <f t="shared" si="6"/>
        <v>0</v>
      </c>
      <c r="G29" s="69">
        <v>0</v>
      </c>
      <c r="H29" s="69">
        <v>0</v>
      </c>
      <c r="I29" s="2"/>
      <c r="J29" s="2" t="str">
        <f t="shared" si="7"/>
        <v>例会会場費</v>
      </c>
      <c r="K29" s="10">
        <f t="shared" si="8"/>
        <v>0</v>
      </c>
      <c r="L29" s="38">
        <v>0</v>
      </c>
      <c r="M29" s="37"/>
    </row>
    <row r="30" spans="1:13" ht="18" customHeight="1">
      <c r="A30" s="57" t="s">
        <v>36</v>
      </c>
      <c r="B30" s="58">
        <v>500000</v>
      </c>
      <c r="C30" s="22"/>
      <c r="D30" s="3"/>
      <c r="E30" s="2" t="str">
        <f t="shared" si="5"/>
        <v>ﾄﾞﾗｲﾊﾞｰﾌﾟﾛｸﾞﾗﾑ費</v>
      </c>
      <c r="F30" s="10">
        <f aca="true" t="shared" si="9" ref="F30:F51">+B30</f>
        <v>500000</v>
      </c>
      <c r="G30" s="70">
        <v>332983</v>
      </c>
      <c r="H30" s="69">
        <v>500000</v>
      </c>
      <c r="I30" s="2"/>
      <c r="J30" s="2" t="str">
        <f t="shared" si="7"/>
        <v>ﾄﾞﾗｲﾊﾞｰﾌﾟﾛｸﾞﾗﾑ費</v>
      </c>
      <c r="K30" s="10">
        <f t="shared" si="8"/>
        <v>500000</v>
      </c>
      <c r="L30" s="87">
        <v>492321</v>
      </c>
      <c r="M30" s="37"/>
    </row>
    <row r="31" spans="1:13" ht="18" customHeight="1">
      <c r="A31" s="57" t="s">
        <v>37</v>
      </c>
      <c r="B31" s="58">
        <v>69000</v>
      </c>
      <c r="C31" s="57" t="s">
        <v>93</v>
      </c>
      <c r="D31" s="3"/>
      <c r="E31" s="2" t="str">
        <f t="shared" si="5"/>
        <v>特別例会補助費</v>
      </c>
      <c r="F31" s="10">
        <f t="shared" si="9"/>
        <v>69000</v>
      </c>
      <c r="G31" s="70">
        <v>45000</v>
      </c>
      <c r="H31" s="69">
        <v>69000</v>
      </c>
      <c r="I31" s="2" t="str">
        <f>+C31</f>
        <v>3000円Ｘ23人</v>
      </c>
      <c r="J31" s="2" t="str">
        <f t="shared" si="7"/>
        <v>特別例会補助費</v>
      </c>
      <c r="K31" s="10">
        <f t="shared" si="8"/>
        <v>69000</v>
      </c>
      <c r="L31" s="10">
        <v>45000</v>
      </c>
      <c r="M31" s="22" t="s">
        <v>113</v>
      </c>
    </row>
    <row r="32" spans="1:13" ht="18" customHeight="1">
      <c r="A32" s="22" t="s">
        <v>38</v>
      </c>
      <c r="B32" s="43">
        <v>46000</v>
      </c>
      <c r="C32" s="22" t="s">
        <v>97</v>
      </c>
      <c r="D32" s="3"/>
      <c r="E32" s="2" t="str">
        <f t="shared" si="5"/>
        <v>メネット・コメット例会補助費</v>
      </c>
      <c r="F32" s="10">
        <f t="shared" si="9"/>
        <v>46000</v>
      </c>
      <c r="G32" s="70">
        <v>28000</v>
      </c>
      <c r="H32" s="69">
        <v>46000</v>
      </c>
      <c r="I32" s="2" t="str">
        <f>+C32</f>
        <v>2000円Ｘ23人</v>
      </c>
      <c r="J32" s="2" t="str">
        <f t="shared" si="7"/>
        <v>メネット・コメット例会補助費</v>
      </c>
      <c r="K32" s="10">
        <f t="shared" si="8"/>
        <v>46000</v>
      </c>
      <c r="L32" s="38">
        <v>42000</v>
      </c>
      <c r="M32" s="22"/>
    </row>
    <row r="33" spans="1:13" ht="18" customHeight="1">
      <c r="A33" s="22" t="s">
        <v>39</v>
      </c>
      <c r="B33" s="23">
        <v>33120</v>
      </c>
      <c r="C33" s="22" t="s">
        <v>98</v>
      </c>
      <c r="D33" s="3"/>
      <c r="E33" s="2" t="str">
        <f t="shared" si="5"/>
        <v>会費引落手数料</v>
      </c>
      <c r="F33" s="10">
        <f t="shared" si="9"/>
        <v>33120</v>
      </c>
      <c r="G33" s="70">
        <v>2970</v>
      </c>
      <c r="H33" s="69">
        <v>6000</v>
      </c>
      <c r="I33" s="2"/>
      <c r="J33" s="2" t="str">
        <f t="shared" si="7"/>
        <v>会費引落手数料</v>
      </c>
      <c r="K33" s="10">
        <f t="shared" si="8"/>
        <v>6000</v>
      </c>
      <c r="L33" s="38">
        <v>5160</v>
      </c>
      <c r="M33" s="22"/>
    </row>
    <row r="34" spans="1:13" ht="18" customHeight="1">
      <c r="A34" s="22" t="s">
        <v>40</v>
      </c>
      <c r="B34" s="23">
        <v>50000</v>
      </c>
      <c r="C34" s="22"/>
      <c r="D34" s="3"/>
      <c r="E34" s="2" t="str">
        <f t="shared" si="5"/>
        <v>ＹＭＣＡ施設使用料</v>
      </c>
      <c r="F34" s="10">
        <f t="shared" si="9"/>
        <v>50000</v>
      </c>
      <c r="G34" s="69">
        <v>50000</v>
      </c>
      <c r="H34" s="69">
        <v>50000</v>
      </c>
      <c r="I34" s="2"/>
      <c r="J34" s="2" t="str">
        <f t="shared" si="7"/>
        <v>ＹＭＣＡ施設使用料</v>
      </c>
      <c r="K34" s="10">
        <f t="shared" si="8"/>
        <v>50000</v>
      </c>
      <c r="L34" s="10">
        <v>50000</v>
      </c>
      <c r="M34" s="22"/>
    </row>
    <row r="35" spans="1:13" ht="18" customHeight="1">
      <c r="A35" s="22" t="s">
        <v>41</v>
      </c>
      <c r="B35" s="58">
        <v>20000</v>
      </c>
      <c r="C35" s="22"/>
      <c r="D35" s="3"/>
      <c r="E35" s="2" t="str">
        <f t="shared" si="5"/>
        <v>クラブ事務費</v>
      </c>
      <c r="F35" s="10">
        <f t="shared" si="9"/>
        <v>20000</v>
      </c>
      <c r="G35" s="69">
        <v>12355</v>
      </c>
      <c r="H35" s="69">
        <v>20000</v>
      </c>
      <c r="I35" s="2">
        <f>+C35</f>
        <v>0</v>
      </c>
      <c r="J35" s="2" t="str">
        <f t="shared" si="7"/>
        <v>クラブ事務費</v>
      </c>
      <c r="K35" s="10">
        <f t="shared" si="8"/>
        <v>20000</v>
      </c>
      <c r="L35" s="38">
        <v>24915</v>
      </c>
      <c r="M35" s="22" t="s">
        <v>138</v>
      </c>
    </row>
    <row r="36" spans="1:13" ht="18" customHeight="1">
      <c r="A36" s="22" t="s">
        <v>42</v>
      </c>
      <c r="B36" s="23">
        <v>35000</v>
      </c>
      <c r="C36" s="22" t="s">
        <v>76</v>
      </c>
      <c r="D36" s="3"/>
      <c r="E36" s="2" t="str">
        <f t="shared" si="5"/>
        <v>委員会事務費</v>
      </c>
      <c r="F36" s="10">
        <f t="shared" si="9"/>
        <v>35000</v>
      </c>
      <c r="G36" s="69">
        <v>35000</v>
      </c>
      <c r="H36" s="69">
        <v>35000</v>
      </c>
      <c r="I36" s="2" t="str">
        <f>+C36</f>
        <v>5000円Ｘ7委員会</v>
      </c>
      <c r="J36" s="2" t="str">
        <f t="shared" si="7"/>
        <v>委員会事務費</v>
      </c>
      <c r="K36" s="10">
        <f t="shared" si="8"/>
        <v>35000</v>
      </c>
      <c r="L36" s="10">
        <v>35000</v>
      </c>
      <c r="M36" s="22"/>
    </row>
    <row r="37" spans="1:13" ht="18" customHeight="1">
      <c r="A37" s="22" t="s">
        <v>43</v>
      </c>
      <c r="B37" s="23">
        <v>20000</v>
      </c>
      <c r="C37" s="22"/>
      <c r="D37" s="3"/>
      <c r="E37" s="2" t="str">
        <f t="shared" si="5"/>
        <v>通信費</v>
      </c>
      <c r="F37" s="10">
        <f t="shared" si="9"/>
        <v>20000</v>
      </c>
      <c r="G37" s="69">
        <v>0</v>
      </c>
      <c r="H37" s="69">
        <v>20000</v>
      </c>
      <c r="I37" s="2"/>
      <c r="J37" s="2" t="str">
        <f t="shared" si="7"/>
        <v>通信費</v>
      </c>
      <c r="K37" s="10">
        <f t="shared" si="8"/>
        <v>20000</v>
      </c>
      <c r="L37" s="38">
        <v>1744</v>
      </c>
      <c r="M37" s="22"/>
    </row>
    <row r="38" spans="1:13" ht="18" customHeight="1">
      <c r="A38" s="22" t="s">
        <v>44</v>
      </c>
      <c r="B38" s="23">
        <v>20000</v>
      </c>
      <c r="C38" s="22"/>
      <c r="D38" s="3"/>
      <c r="E38" s="2" t="str">
        <f t="shared" si="5"/>
        <v>慶弔費</v>
      </c>
      <c r="F38" s="10">
        <f t="shared" si="9"/>
        <v>20000</v>
      </c>
      <c r="G38" s="69">
        <v>70000</v>
      </c>
      <c r="H38" s="69">
        <v>70000</v>
      </c>
      <c r="I38" s="2">
        <f>+C38</f>
        <v>0</v>
      </c>
      <c r="J38" s="2" t="str">
        <f t="shared" si="7"/>
        <v>慶弔費</v>
      </c>
      <c r="K38" s="10">
        <f t="shared" si="8"/>
        <v>70000</v>
      </c>
      <c r="L38" s="10">
        <v>73000</v>
      </c>
      <c r="M38" s="77" t="s">
        <v>115</v>
      </c>
    </row>
    <row r="39" spans="1:13" ht="18" customHeight="1">
      <c r="A39" s="22" t="s">
        <v>45</v>
      </c>
      <c r="B39" s="23">
        <v>10000</v>
      </c>
      <c r="C39" s="22" t="s">
        <v>46</v>
      </c>
      <c r="D39" s="3"/>
      <c r="E39" s="2" t="str">
        <f t="shared" si="5"/>
        <v>役員派遣費</v>
      </c>
      <c r="F39" s="10">
        <f t="shared" si="9"/>
        <v>10000</v>
      </c>
      <c r="G39" s="69">
        <v>10000</v>
      </c>
      <c r="H39" s="69">
        <v>10000</v>
      </c>
      <c r="I39" s="2" t="str">
        <f>+C39</f>
        <v>次期会長10,000円 </v>
      </c>
      <c r="J39" s="2" t="str">
        <f t="shared" si="7"/>
        <v>役員派遣費</v>
      </c>
      <c r="K39" s="10">
        <f t="shared" si="8"/>
        <v>10000</v>
      </c>
      <c r="L39" s="10">
        <v>10000</v>
      </c>
      <c r="M39" s="22" t="s">
        <v>114</v>
      </c>
    </row>
    <row r="40" spans="1:13" ht="18" customHeight="1">
      <c r="A40" s="22" t="s">
        <v>47</v>
      </c>
      <c r="B40" s="58">
        <v>20000</v>
      </c>
      <c r="C40" s="22"/>
      <c r="D40" s="3"/>
      <c r="E40" s="2" t="str">
        <f t="shared" si="5"/>
        <v>物品費</v>
      </c>
      <c r="F40" s="10">
        <f t="shared" si="9"/>
        <v>20000</v>
      </c>
      <c r="G40" s="69">
        <v>21000</v>
      </c>
      <c r="H40" s="69">
        <v>21000</v>
      </c>
      <c r="I40" s="2"/>
      <c r="J40" s="2" t="str">
        <f t="shared" si="7"/>
        <v>物品費</v>
      </c>
      <c r="K40" s="10">
        <f t="shared" si="8"/>
        <v>21000</v>
      </c>
      <c r="L40" s="10">
        <v>26010</v>
      </c>
      <c r="M40" s="22" t="s">
        <v>116</v>
      </c>
    </row>
    <row r="41" spans="1:13" ht="18" customHeight="1">
      <c r="A41" s="22" t="s">
        <v>48</v>
      </c>
      <c r="B41" s="43">
        <v>60000</v>
      </c>
      <c r="C41" s="22"/>
      <c r="D41" s="3"/>
      <c r="E41" s="2" t="str">
        <f t="shared" si="5"/>
        <v>ﾊﾞｰｽﾃﾞｰ・ｱﾆﾊﾞｰｻﾘｰ　ﾌﾟﾚｾﾞﾝﾄ費</v>
      </c>
      <c r="F41" s="10">
        <f t="shared" si="9"/>
        <v>60000</v>
      </c>
      <c r="G41" s="69">
        <v>59850</v>
      </c>
      <c r="H41" s="69">
        <v>60000</v>
      </c>
      <c r="I41" s="2">
        <f>+C41</f>
        <v>0</v>
      </c>
      <c r="J41" s="2" t="str">
        <f t="shared" si="7"/>
        <v>ﾊﾞｰｽﾃﾞｰ・ｱﾆﾊﾞｰｻﾘｰ　ﾌﾟﾚｾﾞﾝﾄ費</v>
      </c>
      <c r="K41" s="10">
        <f t="shared" si="8"/>
        <v>60000</v>
      </c>
      <c r="L41" s="38">
        <v>59850</v>
      </c>
      <c r="M41" s="22"/>
    </row>
    <row r="42" spans="1:13" ht="18" customHeight="1">
      <c r="A42" s="22" t="s">
        <v>49</v>
      </c>
      <c r="B42" s="23">
        <v>178560</v>
      </c>
      <c r="C42" s="22" t="s">
        <v>77</v>
      </c>
      <c r="D42" s="3"/>
      <c r="E42" s="2" t="str">
        <f t="shared" si="5"/>
        <v>ブリテン事業費</v>
      </c>
      <c r="F42" s="10">
        <f t="shared" si="9"/>
        <v>178560</v>
      </c>
      <c r="G42" s="69">
        <v>8000</v>
      </c>
      <c r="H42" s="69">
        <v>178560</v>
      </c>
      <c r="I42" s="2" t="str">
        <f>+C42</f>
        <v>印刷費72ＰＸ12円Ｘ40部　編集費72ＰＸ2000円</v>
      </c>
      <c r="J42" s="2" t="str">
        <f t="shared" si="7"/>
        <v>ブリテン事業費</v>
      </c>
      <c r="K42" s="10">
        <f t="shared" si="8"/>
        <v>178560</v>
      </c>
      <c r="L42" s="87">
        <v>112171</v>
      </c>
      <c r="M42" s="22" t="s">
        <v>130</v>
      </c>
    </row>
    <row r="43" spans="1:13" ht="18" customHeight="1">
      <c r="A43" s="22" t="s">
        <v>50</v>
      </c>
      <c r="B43" s="23">
        <v>11340</v>
      </c>
      <c r="C43" s="22"/>
      <c r="D43" s="3"/>
      <c r="E43" s="2" t="str">
        <f t="shared" si="5"/>
        <v>ホームページ維持管理費</v>
      </c>
      <c r="F43" s="10">
        <f t="shared" si="9"/>
        <v>11340</v>
      </c>
      <c r="G43" s="69">
        <v>11340</v>
      </c>
      <c r="H43" s="69">
        <v>11340</v>
      </c>
      <c r="I43" s="2"/>
      <c r="J43" s="2" t="str">
        <f t="shared" si="7"/>
        <v>ホームページ維持管理費</v>
      </c>
      <c r="K43" s="10">
        <f t="shared" si="8"/>
        <v>11340</v>
      </c>
      <c r="L43" s="10">
        <v>11340</v>
      </c>
      <c r="M43" s="22"/>
    </row>
    <row r="44" spans="1:13" ht="18" customHeight="1">
      <c r="A44" s="57" t="s">
        <v>51</v>
      </c>
      <c r="B44" s="58">
        <v>100000</v>
      </c>
      <c r="C44" s="22"/>
      <c r="D44" s="3"/>
      <c r="E44" s="2" t="str">
        <f t="shared" si="5"/>
        <v>交流事業費</v>
      </c>
      <c r="F44" s="10">
        <f t="shared" si="9"/>
        <v>100000</v>
      </c>
      <c r="G44" s="69">
        <v>91000</v>
      </c>
      <c r="H44" s="69">
        <v>100000</v>
      </c>
      <c r="I44" s="2"/>
      <c r="J44" s="2" t="str">
        <f t="shared" si="7"/>
        <v>交流事業費</v>
      </c>
      <c r="K44" s="10">
        <f t="shared" si="8"/>
        <v>100000</v>
      </c>
      <c r="L44" s="38">
        <v>91000</v>
      </c>
      <c r="M44" s="22"/>
    </row>
    <row r="45" spans="1:13" ht="18" customHeight="1">
      <c r="A45" s="57" t="s">
        <v>52</v>
      </c>
      <c r="B45" s="58">
        <v>0</v>
      </c>
      <c r="C45" s="22"/>
      <c r="D45" s="3"/>
      <c r="E45" s="2" t="str">
        <f t="shared" si="5"/>
        <v>ＥＭＣ事業費</v>
      </c>
      <c r="F45" s="10">
        <f t="shared" si="9"/>
        <v>0</v>
      </c>
      <c r="G45" s="69">
        <v>0</v>
      </c>
      <c r="H45" s="69">
        <v>0</v>
      </c>
      <c r="I45" s="2"/>
      <c r="J45" s="2" t="str">
        <f t="shared" si="7"/>
        <v>ＥＭＣ事業費</v>
      </c>
      <c r="K45" s="10">
        <f t="shared" si="8"/>
        <v>0</v>
      </c>
      <c r="L45" s="10">
        <v>0</v>
      </c>
      <c r="M45" s="22"/>
    </row>
    <row r="46" spans="1:13" ht="18" customHeight="1">
      <c r="A46" s="57" t="s">
        <v>53</v>
      </c>
      <c r="B46" s="58">
        <v>0</v>
      </c>
      <c r="C46" s="22"/>
      <c r="D46" s="3"/>
      <c r="E46" s="2" t="str">
        <f t="shared" si="5"/>
        <v>ゲスト補助費</v>
      </c>
      <c r="F46" s="10">
        <f t="shared" si="9"/>
        <v>0</v>
      </c>
      <c r="G46" s="70">
        <v>0</v>
      </c>
      <c r="H46" s="69">
        <v>0</v>
      </c>
      <c r="I46" s="2"/>
      <c r="J46" s="2" t="str">
        <f t="shared" si="7"/>
        <v>ゲスト補助費</v>
      </c>
      <c r="K46" s="10">
        <f t="shared" si="8"/>
        <v>0</v>
      </c>
      <c r="L46" s="38">
        <v>0</v>
      </c>
      <c r="M46" s="22"/>
    </row>
    <row r="47" spans="1:13" ht="18" customHeight="1">
      <c r="A47" s="22" t="s">
        <v>54</v>
      </c>
      <c r="B47" s="23">
        <v>0</v>
      </c>
      <c r="C47" s="22"/>
      <c r="D47" s="3"/>
      <c r="E47" s="2" t="str">
        <f t="shared" si="5"/>
        <v>文献諸費</v>
      </c>
      <c r="F47" s="10">
        <f t="shared" si="9"/>
        <v>0</v>
      </c>
      <c r="G47" s="69">
        <v>0</v>
      </c>
      <c r="H47" s="69">
        <v>0</v>
      </c>
      <c r="I47" s="2"/>
      <c r="J47" s="2" t="str">
        <f t="shared" si="7"/>
        <v>文献諸費</v>
      </c>
      <c r="K47" s="10">
        <f t="shared" si="8"/>
        <v>0</v>
      </c>
      <c r="L47" s="10">
        <v>0</v>
      </c>
      <c r="M47" s="22"/>
    </row>
    <row r="48" spans="1:13" ht="18" customHeight="1">
      <c r="A48" s="22" t="s">
        <v>55</v>
      </c>
      <c r="B48" s="23">
        <v>20000</v>
      </c>
      <c r="C48" s="22"/>
      <c r="D48" s="3"/>
      <c r="E48" s="2" t="str">
        <f t="shared" si="5"/>
        <v>メネット事業支援金</v>
      </c>
      <c r="F48" s="10">
        <f t="shared" si="9"/>
        <v>20000</v>
      </c>
      <c r="G48" s="69">
        <v>20000</v>
      </c>
      <c r="H48" s="69">
        <v>20000</v>
      </c>
      <c r="I48" s="2"/>
      <c r="J48" s="2" t="str">
        <f t="shared" si="7"/>
        <v>メネット事業支援金</v>
      </c>
      <c r="K48" s="10">
        <f t="shared" si="8"/>
        <v>20000</v>
      </c>
      <c r="L48" s="10">
        <v>20000</v>
      </c>
      <c r="M48" s="22"/>
    </row>
    <row r="49" spans="1:13" ht="18" customHeight="1">
      <c r="A49" s="22" t="s">
        <v>56</v>
      </c>
      <c r="B49" s="23">
        <v>20000</v>
      </c>
      <c r="C49" s="22"/>
      <c r="D49" s="3"/>
      <c r="E49" s="2" t="str">
        <f t="shared" si="5"/>
        <v>メネット活動費</v>
      </c>
      <c r="F49" s="10">
        <f t="shared" si="9"/>
        <v>20000</v>
      </c>
      <c r="G49" s="69">
        <v>0</v>
      </c>
      <c r="H49" s="69">
        <v>20000</v>
      </c>
      <c r="I49" s="2"/>
      <c r="J49" s="2" t="str">
        <f t="shared" si="7"/>
        <v>メネット活動費</v>
      </c>
      <c r="K49" s="10">
        <f t="shared" si="8"/>
        <v>20000</v>
      </c>
      <c r="L49" s="10">
        <v>0</v>
      </c>
      <c r="M49" s="22"/>
    </row>
    <row r="50" spans="1:13" ht="18" customHeight="1">
      <c r="A50" s="22" t="s">
        <v>57</v>
      </c>
      <c r="B50" s="23">
        <v>0</v>
      </c>
      <c r="C50" s="22"/>
      <c r="D50" s="3"/>
      <c r="E50" s="2" t="str">
        <f t="shared" si="5"/>
        <v>旅費交通費補助金</v>
      </c>
      <c r="F50" s="10">
        <f t="shared" si="9"/>
        <v>0</v>
      </c>
      <c r="G50" s="69">
        <v>0</v>
      </c>
      <c r="H50" s="69">
        <v>0</v>
      </c>
      <c r="I50" s="2"/>
      <c r="J50" s="2" t="str">
        <f t="shared" si="7"/>
        <v>旅費交通費補助金</v>
      </c>
      <c r="K50" s="10">
        <f t="shared" si="8"/>
        <v>0</v>
      </c>
      <c r="L50" s="10">
        <v>0</v>
      </c>
      <c r="M50" s="22"/>
    </row>
    <row r="51" spans="1:13" ht="18" customHeight="1">
      <c r="A51" s="22" t="s">
        <v>58</v>
      </c>
      <c r="B51" s="23">
        <v>0</v>
      </c>
      <c r="C51" s="22"/>
      <c r="D51" s="3"/>
      <c r="E51" s="2" t="str">
        <f t="shared" si="5"/>
        <v>特別積立金会計</v>
      </c>
      <c r="F51" s="10">
        <f t="shared" si="9"/>
        <v>0</v>
      </c>
      <c r="G51" s="69">
        <v>0</v>
      </c>
      <c r="H51" s="69">
        <v>0</v>
      </c>
      <c r="I51" s="2"/>
      <c r="J51" s="2" t="str">
        <f t="shared" si="7"/>
        <v>特別積立金会計</v>
      </c>
      <c r="K51" s="10">
        <f t="shared" si="8"/>
        <v>0</v>
      </c>
      <c r="L51" s="10">
        <v>0</v>
      </c>
      <c r="M51" s="22"/>
    </row>
    <row r="52" spans="1:13" ht="18" customHeight="1">
      <c r="A52" s="22"/>
      <c r="B52" s="23"/>
      <c r="C52" s="22"/>
      <c r="D52" s="3"/>
      <c r="E52" s="2"/>
      <c r="F52" s="10"/>
      <c r="G52" s="69"/>
      <c r="H52" s="69"/>
      <c r="I52" s="2"/>
      <c r="J52" s="2"/>
      <c r="K52" s="10"/>
      <c r="L52" s="10"/>
      <c r="M52" s="22"/>
    </row>
    <row r="53" spans="1:13" ht="18" customHeight="1">
      <c r="A53" s="22"/>
      <c r="B53" s="23"/>
      <c r="C53" s="22"/>
      <c r="D53" s="3"/>
      <c r="E53" s="2"/>
      <c r="F53" s="10"/>
      <c r="G53" s="10"/>
      <c r="H53" s="10"/>
      <c r="I53" s="2"/>
      <c r="J53" s="2"/>
      <c r="K53" s="10"/>
      <c r="L53" s="10"/>
      <c r="M53" s="22"/>
    </row>
    <row r="54" spans="1:13" ht="18" customHeight="1" thickBot="1">
      <c r="A54" s="22" t="s">
        <v>59</v>
      </c>
      <c r="B54" s="47">
        <f>B16-SUM(B21:B53)</f>
        <v>454147</v>
      </c>
      <c r="C54" s="22"/>
      <c r="D54" s="3"/>
      <c r="E54" s="46" t="str">
        <f>+A54</f>
        <v>予備費</v>
      </c>
      <c r="F54" s="47">
        <f>F16-SUM(F21:F53)</f>
        <v>454147</v>
      </c>
      <c r="G54" s="47">
        <f>G16-SUM(G21:G53)</f>
        <v>388320</v>
      </c>
      <c r="H54" s="10">
        <f>H16-SUM(H21:H53)</f>
        <v>354767</v>
      </c>
      <c r="I54" s="46"/>
      <c r="J54" s="4" t="s">
        <v>117</v>
      </c>
      <c r="K54" s="11">
        <f>+H54</f>
        <v>354767</v>
      </c>
      <c r="L54" s="36">
        <f>L16-SUM(L21:L53)</f>
        <v>520075</v>
      </c>
      <c r="M54" s="4"/>
    </row>
    <row r="55" spans="1:13" ht="18" customHeight="1" thickBot="1" thickTop="1">
      <c r="A55" s="26" t="s">
        <v>60</v>
      </c>
      <c r="B55" s="12">
        <f>+B16</f>
        <v>3425467</v>
      </c>
      <c r="C55" s="28"/>
      <c r="D55" s="3"/>
      <c r="E55" s="45" t="str">
        <f>+A55</f>
        <v>支出の部合計</v>
      </c>
      <c r="F55" s="12">
        <f>+F16</f>
        <v>3425467</v>
      </c>
      <c r="G55" s="12">
        <f>+G16</f>
        <v>2055516</v>
      </c>
      <c r="H55" s="12">
        <f>+H16</f>
        <v>3335467</v>
      </c>
      <c r="I55" s="5"/>
      <c r="J55" s="45" t="str">
        <f>+A55</f>
        <v>支出の部合計</v>
      </c>
      <c r="K55" s="12">
        <f>SUM(K21:K54)</f>
        <v>3335467</v>
      </c>
      <c r="L55" s="12">
        <f>+L16</f>
        <v>3355586</v>
      </c>
      <c r="M55" s="5"/>
    </row>
    <row r="56" spans="1:13" ht="15.75" customHeight="1" thickTop="1">
      <c r="A56" s="3"/>
      <c r="B56" s="13"/>
      <c r="C56" s="3"/>
      <c r="D56" s="3"/>
      <c r="E56" s="3"/>
      <c r="F56" s="13"/>
      <c r="G56" s="13"/>
      <c r="H56" s="13"/>
      <c r="I56" s="3"/>
      <c r="J56" s="3"/>
      <c r="K56" s="13"/>
      <c r="L56" s="13"/>
      <c r="M56" s="3"/>
    </row>
    <row r="57" spans="1:13" ht="15.75" customHeight="1">
      <c r="A57" s="44"/>
      <c r="B57" s="13"/>
      <c r="C57" s="3"/>
      <c r="D57" s="3"/>
      <c r="E57" s="3"/>
      <c r="F57" s="13"/>
      <c r="G57" s="13"/>
      <c r="H57" s="13"/>
      <c r="I57" s="3"/>
      <c r="J57" s="3"/>
      <c r="K57" s="13"/>
      <c r="L57" s="13"/>
      <c r="M57" s="13"/>
    </row>
    <row r="58" spans="1:13" ht="15.75" customHeight="1">
      <c r="A58" s="3"/>
      <c r="B58" s="13"/>
      <c r="C58" s="3"/>
      <c r="D58" s="3"/>
      <c r="E58" s="3"/>
      <c r="I58" s="3"/>
      <c r="J58" s="3"/>
      <c r="L58" s="13"/>
      <c r="M58" s="13"/>
    </row>
    <row r="59" spans="1:13" ht="15.75" customHeight="1">
      <c r="A59" s="3"/>
      <c r="B59" s="13"/>
      <c r="C59" s="3"/>
      <c r="D59" s="3"/>
      <c r="E59" s="52"/>
      <c r="F59" s="13"/>
      <c r="G59" s="13"/>
      <c r="H59" s="13"/>
      <c r="I59" s="3"/>
      <c r="J59" s="52"/>
      <c r="K59" s="13"/>
      <c r="L59" s="13"/>
      <c r="M59" s="13"/>
    </row>
    <row r="60" spans="1:13" ht="15.75" customHeight="1">
      <c r="A60" s="3"/>
      <c r="B60" s="13"/>
      <c r="C60" s="48"/>
      <c r="D60" s="3"/>
      <c r="E60" s="30"/>
      <c r="F60" s="13"/>
      <c r="G60" s="13"/>
      <c r="H60" s="13"/>
      <c r="I60" s="3"/>
      <c r="J60" s="30"/>
      <c r="K60" s="13"/>
      <c r="L60" s="13"/>
      <c r="M60" s="13"/>
    </row>
    <row r="61" spans="1:13" ht="15.75" customHeight="1">
      <c r="A61" s="3"/>
      <c r="B61" s="13"/>
      <c r="C61" s="3"/>
      <c r="D61" s="3"/>
      <c r="E61" s="30"/>
      <c r="F61" s="13"/>
      <c r="G61" s="13"/>
      <c r="H61" s="13"/>
      <c r="I61" s="3"/>
      <c r="J61" s="30"/>
      <c r="K61" s="13"/>
      <c r="L61" s="13"/>
      <c r="M61" s="13"/>
    </row>
    <row r="62" spans="4:12" ht="14.25">
      <c r="D62" s="3"/>
      <c r="E62" s="3"/>
      <c r="F62" s="13"/>
      <c r="G62" s="13"/>
      <c r="H62" s="13"/>
      <c r="I62" s="3"/>
      <c r="J62" s="3"/>
      <c r="K62" s="13"/>
      <c r="L62" s="8"/>
    </row>
    <row r="63" spans="4:12" ht="14.25">
      <c r="D63" s="3"/>
      <c r="E63" s="3"/>
      <c r="F63" s="8"/>
      <c r="G63" s="8"/>
      <c r="H63" s="8"/>
      <c r="I63" s="3"/>
      <c r="J63" s="3"/>
      <c r="K63" s="8"/>
      <c r="L63" s="8"/>
    </row>
    <row r="64" spans="1:11" ht="18.75">
      <c r="A64" s="7" t="s">
        <v>70</v>
      </c>
      <c r="D64" s="3"/>
      <c r="E64" s="7" t="s">
        <v>70</v>
      </c>
      <c r="F64" s="8"/>
      <c r="J64" s="7" t="s">
        <v>70</v>
      </c>
      <c r="K64" s="8"/>
    </row>
    <row r="65" spans="1:13" ht="14.25">
      <c r="A65" t="s">
        <v>16</v>
      </c>
      <c r="C65" s="1" t="s">
        <v>17</v>
      </c>
      <c r="D65" s="18"/>
      <c r="E65" t="s">
        <v>16</v>
      </c>
      <c r="F65" s="8"/>
      <c r="G65" s="8"/>
      <c r="H65" s="8"/>
      <c r="I65" s="1" t="s">
        <v>2</v>
      </c>
      <c r="J65" t="s">
        <v>16</v>
      </c>
      <c r="K65" s="8"/>
      <c r="L65" s="8"/>
      <c r="M65" s="1" t="s">
        <v>2</v>
      </c>
    </row>
    <row r="66" spans="1:13" ht="18" customHeight="1">
      <c r="A66" s="20" t="s">
        <v>18</v>
      </c>
      <c r="B66" s="21" t="s">
        <v>19</v>
      </c>
      <c r="C66" s="20" t="s">
        <v>20</v>
      </c>
      <c r="D66" s="31"/>
      <c r="E66" s="20" t="s">
        <v>18</v>
      </c>
      <c r="F66" s="21" t="s">
        <v>19</v>
      </c>
      <c r="G66" s="21" t="s">
        <v>10</v>
      </c>
      <c r="H66" s="21" t="s">
        <v>11</v>
      </c>
      <c r="I66" s="20" t="s">
        <v>12</v>
      </c>
      <c r="J66" s="20" t="s">
        <v>18</v>
      </c>
      <c r="K66" s="21" t="s">
        <v>11</v>
      </c>
      <c r="L66" s="21" t="s">
        <v>9</v>
      </c>
      <c r="M66" s="20" t="s">
        <v>4</v>
      </c>
    </row>
    <row r="67" spans="1:13" ht="18" customHeight="1">
      <c r="A67" s="62" t="s">
        <v>81</v>
      </c>
      <c r="B67" s="61">
        <v>704982</v>
      </c>
      <c r="C67" s="20"/>
      <c r="D67" s="31"/>
      <c r="E67" s="23" t="str">
        <f>+A67</f>
        <v>前期繰越金</v>
      </c>
      <c r="F67" s="72">
        <f>+B67</f>
        <v>704982</v>
      </c>
      <c r="G67" s="73">
        <v>704982</v>
      </c>
      <c r="H67" s="73">
        <v>704982</v>
      </c>
      <c r="I67" s="20"/>
      <c r="J67" s="63" t="s">
        <v>81</v>
      </c>
      <c r="K67" s="73">
        <v>704982</v>
      </c>
      <c r="L67" s="73">
        <v>704982</v>
      </c>
      <c r="M67" s="20"/>
    </row>
    <row r="68" spans="1:13" ht="18" customHeight="1">
      <c r="A68" s="57" t="s">
        <v>73</v>
      </c>
      <c r="B68" s="58">
        <v>1224000</v>
      </c>
      <c r="C68" s="57" t="s">
        <v>96</v>
      </c>
      <c r="D68" s="3"/>
      <c r="E68" s="22" t="s">
        <v>73</v>
      </c>
      <c r="F68" s="72">
        <f>+B68</f>
        <v>1224000</v>
      </c>
      <c r="G68" s="72">
        <v>527498</v>
      </c>
      <c r="H68" s="72">
        <v>1188000</v>
      </c>
      <c r="I68" s="22"/>
      <c r="J68" s="64" t="s">
        <v>73</v>
      </c>
      <c r="K68" s="23">
        <v>1188000</v>
      </c>
      <c r="L68" s="89">
        <f>L28</f>
        <v>1164000</v>
      </c>
      <c r="M68" s="22"/>
    </row>
    <row r="69" spans="1:13" ht="18" customHeight="1">
      <c r="A69" s="67" t="s">
        <v>82</v>
      </c>
      <c r="B69" s="58">
        <v>1656000</v>
      </c>
      <c r="C69" s="57" t="s">
        <v>100</v>
      </c>
      <c r="D69" s="3"/>
      <c r="E69" s="55" t="s">
        <v>71</v>
      </c>
      <c r="F69" s="72">
        <f>+B69</f>
        <v>1656000</v>
      </c>
      <c r="G69" s="72">
        <v>543000</v>
      </c>
      <c r="H69" s="72">
        <v>1656000</v>
      </c>
      <c r="I69" s="22"/>
      <c r="J69" s="65" t="s">
        <v>82</v>
      </c>
      <c r="K69" s="23">
        <v>1656000</v>
      </c>
      <c r="L69" s="88">
        <v>1105000</v>
      </c>
      <c r="M69" s="22"/>
    </row>
    <row r="70" spans="1:13" ht="18" customHeight="1">
      <c r="A70" s="67" t="s">
        <v>83</v>
      </c>
      <c r="B70" s="60"/>
      <c r="C70" s="59"/>
      <c r="D70" s="3"/>
      <c r="E70" s="23" t="str">
        <f>+A70</f>
        <v>現金（ゲスト食事代）</v>
      </c>
      <c r="F70" s="72">
        <f>+B70</f>
        <v>0</v>
      </c>
      <c r="G70" s="72">
        <v>100000</v>
      </c>
      <c r="H70" s="72">
        <v>100000</v>
      </c>
      <c r="I70" s="22"/>
      <c r="J70" s="65" t="s">
        <v>83</v>
      </c>
      <c r="K70" s="23"/>
      <c r="L70" s="78">
        <v>204000</v>
      </c>
      <c r="M70" s="22"/>
    </row>
    <row r="71" spans="1:13" ht="18" customHeight="1">
      <c r="A71" s="67" t="s">
        <v>84</v>
      </c>
      <c r="B71" s="60"/>
      <c r="C71" s="59"/>
      <c r="D71" s="3"/>
      <c r="E71" s="23" t="str">
        <f>+A71</f>
        <v>現金（メネコメ食事代）</v>
      </c>
      <c r="F71" s="72">
        <f>+B71</f>
        <v>0</v>
      </c>
      <c r="G71" s="72">
        <v>102000</v>
      </c>
      <c r="H71" s="72">
        <v>102000</v>
      </c>
      <c r="I71" s="22"/>
      <c r="J71" s="65" t="s">
        <v>84</v>
      </c>
      <c r="K71" s="23"/>
      <c r="L71" s="78">
        <v>157500</v>
      </c>
      <c r="M71" s="22"/>
    </row>
    <row r="72" spans="1:13" ht="18" customHeight="1">
      <c r="A72" s="22" t="s">
        <v>85</v>
      </c>
      <c r="B72" s="23"/>
      <c r="C72" s="22"/>
      <c r="D72" s="3"/>
      <c r="E72" s="23" t="str">
        <f>+A72</f>
        <v>ゲスト補助費</v>
      </c>
      <c r="F72" s="72">
        <f>+B72</f>
        <v>0</v>
      </c>
      <c r="G72" s="72"/>
      <c r="H72" s="72"/>
      <c r="I72" s="22"/>
      <c r="J72" s="64" t="s">
        <v>85</v>
      </c>
      <c r="K72" s="23"/>
      <c r="L72" s="22">
        <v>0</v>
      </c>
      <c r="M72" s="22"/>
    </row>
    <row r="73" spans="1:13" ht="18" customHeight="1">
      <c r="A73" s="24" t="s">
        <v>86</v>
      </c>
      <c r="B73" s="25"/>
      <c r="C73" s="24"/>
      <c r="D73" s="3"/>
      <c r="E73" s="23" t="str">
        <f>+A73</f>
        <v>メネコメ補助費</v>
      </c>
      <c r="F73" s="72">
        <v>46000</v>
      </c>
      <c r="G73" s="74">
        <v>28000</v>
      </c>
      <c r="H73" s="74">
        <v>46000</v>
      </c>
      <c r="I73" s="24"/>
      <c r="J73" s="66" t="s">
        <v>86</v>
      </c>
      <c r="K73" s="25"/>
      <c r="L73" s="25">
        <f>L32</f>
        <v>42000</v>
      </c>
      <c r="M73" s="24"/>
    </row>
    <row r="74" spans="1:13" ht="18" customHeight="1" thickBot="1">
      <c r="A74" s="24"/>
      <c r="B74" s="25"/>
      <c r="C74" s="24"/>
      <c r="D74" s="3"/>
      <c r="E74" s="23" t="s">
        <v>104</v>
      </c>
      <c r="F74" s="72">
        <v>69000</v>
      </c>
      <c r="G74" s="74">
        <v>45000</v>
      </c>
      <c r="H74" s="74">
        <v>45000</v>
      </c>
      <c r="I74" s="24"/>
      <c r="J74" s="66"/>
      <c r="K74" s="25"/>
      <c r="L74" s="24"/>
      <c r="M74" s="24"/>
    </row>
    <row r="75" spans="1:13" ht="18" customHeight="1" thickBot="1" thickTop="1">
      <c r="A75" s="26" t="s">
        <v>26</v>
      </c>
      <c r="B75" s="68">
        <f>SUM(B64:B74)</f>
        <v>3584982</v>
      </c>
      <c r="C75" s="28"/>
      <c r="D75" s="3"/>
      <c r="E75" s="26" t="s">
        <v>26</v>
      </c>
      <c r="F75" s="75">
        <f>SUM(F64:F74)</f>
        <v>3699982</v>
      </c>
      <c r="G75" s="75">
        <f>SUM(G64:G74)</f>
        <v>2050480</v>
      </c>
      <c r="H75" s="75">
        <f>SUM(H64:H74)</f>
        <v>3841982</v>
      </c>
      <c r="I75" s="56"/>
      <c r="J75" s="26" t="s">
        <v>26</v>
      </c>
      <c r="K75" s="27">
        <f>SUM(K64:K74)</f>
        <v>3548982</v>
      </c>
      <c r="L75" s="27">
        <f>SUM(L64:L74)</f>
        <v>3377482</v>
      </c>
      <c r="M75" s="56"/>
    </row>
    <row r="76" spans="4:11" ht="18" customHeight="1" thickTop="1">
      <c r="D76" s="3"/>
      <c r="F76" s="8"/>
      <c r="K76" s="8"/>
    </row>
    <row r="77" spans="1:13" ht="18" customHeight="1">
      <c r="A77" t="s">
        <v>27</v>
      </c>
      <c r="C77" s="1" t="s">
        <v>17</v>
      </c>
      <c r="D77" s="3"/>
      <c r="E77" t="s">
        <v>27</v>
      </c>
      <c r="F77" s="8"/>
      <c r="G77" s="8"/>
      <c r="H77" s="8"/>
      <c r="I77" s="1" t="s">
        <v>2</v>
      </c>
      <c r="J77" t="s">
        <v>27</v>
      </c>
      <c r="K77" s="8"/>
      <c r="L77" s="8"/>
      <c r="M77" s="1" t="s">
        <v>2</v>
      </c>
    </row>
    <row r="78" spans="1:13" ht="18" customHeight="1">
      <c r="A78" s="20" t="s">
        <v>18</v>
      </c>
      <c r="B78" s="21" t="s">
        <v>19</v>
      </c>
      <c r="C78" s="20" t="s">
        <v>20</v>
      </c>
      <c r="D78" s="3"/>
      <c r="E78" s="20" t="s">
        <v>18</v>
      </c>
      <c r="F78" s="21" t="s">
        <v>19</v>
      </c>
      <c r="G78" s="21" t="s">
        <v>10</v>
      </c>
      <c r="H78" s="21" t="s">
        <v>11</v>
      </c>
      <c r="I78" s="20" t="s">
        <v>12</v>
      </c>
      <c r="J78" s="20" t="s">
        <v>18</v>
      </c>
      <c r="K78" s="21" t="s">
        <v>11</v>
      </c>
      <c r="L78" s="21" t="s">
        <v>9</v>
      </c>
      <c r="M78" s="20" t="s">
        <v>4</v>
      </c>
    </row>
    <row r="79" spans="1:13" ht="18" customHeight="1">
      <c r="A79" s="57" t="s">
        <v>87</v>
      </c>
      <c r="B79" s="58">
        <v>2880000</v>
      </c>
      <c r="C79" s="57" t="s">
        <v>101</v>
      </c>
      <c r="D79" s="3"/>
      <c r="E79" s="23" t="str">
        <f>+A79</f>
        <v>食事代支払い</v>
      </c>
      <c r="F79" s="72">
        <f>+B79</f>
        <v>2880000</v>
      </c>
      <c r="G79" s="72">
        <v>1272498</v>
      </c>
      <c r="H79" s="72">
        <v>3082000</v>
      </c>
      <c r="I79" s="22"/>
      <c r="J79" s="22" t="str">
        <f>+A79</f>
        <v>食事代支払い</v>
      </c>
      <c r="K79" s="23">
        <f>H79</f>
        <v>3082000</v>
      </c>
      <c r="L79" s="88">
        <v>2531037</v>
      </c>
      <c r="M79" s="22" t="s">
        <v>129</v>
      </c>
    </row>
    <row r="80" spans="1:13" ht="18" customHeight="1">
      <c r="A80" s="55"/>
      <c r="B80" s="58"/>
      <c r="C80" s="57"/>
      <c r="D80" s="3"/>
      <c r="E80" s="23"/>
      <c r="F80" s="72"/>
      <c r="G80" s="72"/>
      <c r="H80" s="72"/>
      <c r="I80" s="22"/>
      <c r="J80" s="55"/>
      <c r="K80" s="23"/>
      <c r="L80" s="22"/>
      <c r="M80" s="22"/>
    </row>
    <row r="81" spans="1:13" ht="18" customHeight="1">
      <c r="A81" s="22"/>
      <c r="B81" s="23"/>
      <c r="C81" s="22"/>
      <c r="D81" s="18"/>
      <c r="E81" s="22"/>
      <c r="F81" s="72"/>
      <c r="G81" s="72"/>
      <c r="H81" s="72"/>
      <c r="I81" s="22"/>
      <c r="J81" s="22"/>
      <c r="K81" s="23"/>
      <c r="L81" s="22"/>
      <c r="M81" s="22"/>
    </row>
    <row r="82" spans="1:13" ht="18" customHeight="1" thickBot="1">
      <c r="A82" s="24" t="s">
        <v>88</v>
      </c>
      <c r="B82" s="25">
        <v>704982</v>
      </c>
      <c r="C82" s="24"/>
      <c r="D82" s="31"/>
      <c r="E82" s="4" t="s">
        <v>102</v>
      </c>
      <c r="F82" s="76">
        <f>F75-SUM(F79:F81)</f>
        <v>819982</v>
      </c>
      <c r="G82" s="76">
        <f>G75-SUM(G79:G81)</f>
        <v>777982</v>
      </c>
      <c r="H82" s="76">
        <f>H75-SUM(H79:H81)</f>
        <v>759982</v>
      </c>
      <c r="I82" s="24"/>
      <c r="J82" s="24" t="s">
        <v>117</v>
      </c>
      <c r="K82" s="25"/>
      <c r="L82" s="25">
        <f>L75-L79</f>
        <v>846445</v>
      </c>
      <c r="M82" s="24"/>
    </row>
    <row r="83" spans="1:13" ht="18" customHeight="1" thickBot="1" thickTop="1">
      <c r="A83" s="26" t="s">
        <v>60</v>
      </c>
      <c r="B83" s="68">
        <f>SUM(B77:B82)</f>
        <v>3584982</v>
      </c>
      <c r="C83" s="28"/>
      <c r="D83" s="3"/>
      <c r="E83" s="26" t="s">
        <v>60</v>
      </c>
      <c r="F83" s="27">
        <f>SUM(F77:F82)</f>
        <v>3699982</v>
      </c>
      <c r="G83" s="27">
        <f>SUM(G77:G82)</f>
        <v>2050480</v>
      </c>
      <c r="H83" s="27">
        <f>SUM(H77:H82)</f>
        <v>3841982</v>
      </c>
      <c r="I83" s="56"/>
      <c r="J83" s="26" t="s">
        <v>60</v>
      </c>
      <c r="K83" s="27">
        <f>SUM(K77:K82)</f>
        <v>3082000</v>
      </c>
      <c r="L83" s="27">
        <f>SUM(L77:L82)</f>
        <v>3377482</v>
      </c>
      <c r="M83" s="56"/>
    </row>
    <row r="84" ht="18" customHeight="1" thickTop="1">
      <c r="D84" s="3"/>
    </row>
    <row r="85" ht="18" customHeight="1">
      <c r="D85" s="3"/>
    </row>
    <row r="86" spans="1:12" ht="18" customHeight="1">
      <c r="A86" s="7" t="s">
        <v>61</v>
      </c>
      <c r="D86" s="3"/>
      <c r="E86" s="7" t="s">
        <v>7</v>
      </c>
      <c r="F86" s="8"/>
      <c r="G86" s="8"/>
      <c r="H86" s="8"/>
      <c r="I86" s="3"/>
      <c r="J86" s="7" t="s">
        <v>7</v>
      </c>
      <c r="K86" s="8"/>
      <c r="L86" s="8"/>
    </row>
    <row r="87" spans="1:13" ht="18" customHeight="1">
      <c r="A87" t="s">
        <v>16</v>
      </c>
      <c r="C87" s="1" t="s">
        <v>17</v>
      </c>
      <c r="D87" s="3"/>
      <c r="E87" t="s">
        <v>5</v>
      </c>
      <c r="F87" s="8"/>
      <c r="G87" s="8"/>
      <c r="H87" s="8"/>
      <c r="I87" s="1" t="s">
        <v>2</v>
      </c>
      <c r="J87" t="s">
        <v>5</v>
      </c>
      <c r="K87" s="8"/>
      <c r="L87" s="8"/>
      <c r="M87" s="1" t="s">
        <v>2</v>
      </c>
    </row>
    <row r="88" spans="1:13" ht="18" customHeight="1">
      <c r="A88" s="20" t="s">
        <v>18</v>
      </c>
      <c r="B88" s="21" t="s">
        <v>19</v>
      </c>
      <c r="C88" s="20" t="s">
        <v>20</v>
      </c>
      <c r="D88" s="3"/>
      <c r="E88" s="6" t="s">
        <v>3</v>
      </c>
      <c r="F88" s="9" t="s">
        <v>1</v>
      </c>
      <c r="G88" s="9" t="s">
        <v>10</v>
      </c>
      <c r="H88" s="9" t="s">
        <v>11</v>
      </c>
      <c r="I88" s="6" t="s">
        <v>12</v>
      </c>
      <c r="J88" s="6" t="s">
        <v>3</v>
      </c>
      <c r="K88" s="9" t="s">
        <v>11</v>
      </c>
      <c r="L88" s="9" t="s">
        <v>9</v>
      </c>
      <c r="M88" s="6" t="s">
        <v>4</v>
      </c>
    </row>
    <row r="89" spans="1:13" ht="18" customHeight="1">
      <c r="A89" s="22" t="s">
        <v>21</v>
      </c>
      <c r="B89" s="23">
        <v>-14378</v>
      </c>
      <c r="C89" s="22"/>
      <c r="D89" s="3"/>
      <c r="E89" s="2" t="str">
        <f aca="true" t="shared" si="10" ref="E89:F91">+A89</f>
        <v>前期繰越金</v>
      </c>
      <c r="F89" s="10">
        <f t="shared" si="10"/>
        <v>-14378</v>
      </c>
      <c r="G89" s="10">
        <v>-14378</v>
      </c>
      <c r="H89" s="10">
        <v>-14378</v>
      </c>
      <c r="I89" s="2"/>
      <c r="J89" s="2" t="str">
        <f>+A89</f>
        <v>前期繰越金</v>
      </c>
      <c r="K89" s="10">
        <f>H89</f>
        <v>-14378</v>
      </c>
      <c r="L89" s="10">
        <f>K89</f>
        <v>-14378</v>
      </c>
      <c r="M89" s="2"/>
    </row>
    <row r="90" spans="1:13" ht="18" customHeight="1">
      <c r="A90" s="22" t="s">
        <v>62</v>
      </c>
      <c r="B90" s="23">
        <v>120000</v>
      </c>
      <c r="C90" s="22"/>
      <c r="D90" s="3"/>
      <c r="E90" s="2" t="str">
        <f t="shared" si="10"/>
        <v>ニコニコ資金</v>
      </c>
      <c r="F90" s="10">
        <f t="shared" si="10"/>
        <v>120000</v>
      </c>
      <c r="G90" s="10">
        <v>26000</v>
      </c>
      <c r="H90" s="10">
        <v>120000</v>
      </c>
      <c r="I90" s="53"/>
      <c r="J90" s="2" t="str">
        <f>+A90</f>
        <v>ニコニコ資金</v>
      </c>
      <c r="K90" s="10">
        <f aca="true" t="shared" si="11" ref="K90:K95">+H90</f>
        <v>120000</v>
      </c>
      <c r="L90" s="38">
        <v>64000</v>
      </c>
      <c r="M90" s="2"/>
    </row>
    <row r="91" spans="1:13" ht="18" customHeight="1">
      <c r="A91" s="57" t="s">
        <v>63</v>
      </c>
      <c r="B91" s="58">
        <v>350000</v>
      </c>
      <c r="C91" s="22"/>
      <c r="D91" s="3"/>
      <c r="E91" s="2" t="str">
        <f t="shared" si="10"/>
        <v>ファンド資金</v>
      </c>
      <c r="F91" s="10">
        <f t="shared" si="10"/>
        <v>350000</v>
      </c>
      <c r="G91" s="69">
        <v>319480</v>
      </c>
      <c r="H91" s="10">
        <v>450000</v>
      </c>
      <c r="I91" s="2"/>
      <c r="J91" s="2" t="str">
        <f>+A91</f>
        <v>ファンド資金</v>
      </c>
      <c r="K91" s="10">
        <f t="shared" si="11"/>
        <v>450000</v>
      </c>
      <c r="L91" s="87">
        <v>408473</v>
      </c>
      <c r="M91" s="2"/>
    </row>
    <row r="92" spans="1:13" ht="18" customHeight="1">
      <c r="A92" s="22"/>
      <c r="B92" s="23"/>
      <c r="C92" s="22"/>
      <c r="D92" s="3"/>
      <c r="E92" s="2"/>
      <c r="F92" s="10"/>
      <c r="G92" s="10"/>
      <c r="H92" s="10"/>
      <c r="I92" s="2"/>
      <c r="J92" s="2"/>
      <c r="K92" s="10"/>
      <c r="L92" s="41"/>
      <c r="M92" s="4"/>
    </row>
    <row r="93" spans="1:13" ht="18" customHeight="1">
      <c r="A93" s="22"/>
      <c r="B93" s="23"/>
      <c r="C93" s="22"/>
      <c r="D93" s="31"/>
      <c r="E93" s="2"/>
      <c r="F93" s="10"/>
      <c r="G93" s="10"/>
      <c r="H93" s="10"/>
      <c r="I93" s="2"/>
      <c r="J93" s="2"/>
      <c r="K93" s="11"/>
      <c r="L93" s="41"/>
      <c r="M93" s="4"/>
    </row>
    <row r="94" spans="1:13" ht="18" customHeight="1" thickBot="1">
      <c r="A94" s="22" t="s">
        <v>25</v>
      </c>
      <c r="B94" s="23"/>
      <c r="C94" s="42"/>
      <c r="D94" s="3"/>
      <c r="E94" s="4" t="str">
        <f>+A94</f>
        <v>雑収入</v>
      </c>
      <c r="F94" s="11"/>
      <c r="G94" s="11"/>
      <c r="H94" s="11"/>
      <c r="I94" s="4"/>
      <c r="J94" s="4" t="str">
        <f>+A94</f>
        <v>雑収入</v>
      </c>
      <c r="K94" s="11"/>
      <c r="L94" s="11"/>
      <c r="M94" s="4"/>
    </row>
    <row r="95" spans="1:13" ht="18" customHeight="1" thickBot="1" thickTop="1">
      <c r="A95" s="26" t="s">
        <v>26</v>
      </c>
      <c r="B95" s="27">
        <f>SUM(B89:B94)</f>
        <v>455622</v>
      </c>
      <c r="C95" s="28"/>
      <c r="D95" s="3"/>
      <c r="E95" s="45" t="str">
        <f>+A95</f>
        <v>収入の部合計</v>
      </c>
      <c r="F95" s="12">
        <f>+B95</f>
        <v>455622</v>
      </c>
      <c r="G95" s="12">
        <f>SUM(G89:G94)</f>
        <v>331102</v>
      </c>
      <c r="H95" s="12">
        <f>SUM(H89:H94)</f>
        <v>555622</v>
      </c>
      <c r="I95" s="5"/>
      <c r="J95" s="45" t="str">
        <f>+A95</f>
        <v>収入の部合計</v>
      </c>
      <c r="K95" s="12">
        <f t="shared" si="11"/>
        <v>555622</v>
      </c>
      <c r="L95" s="17">
        <f>SUM(L89:L94)</f>
        <v>458095</v>
      </c>
      <c r="M95" s="5"/>
    </row>
    <row r="96" spans="4:12" ht="18" customHeight="1" thickTop="1">
      <c r="D96" s="3"/>
      <c r="F96" s="8"/>
      <c r="G96" s="8"/>
      <c r="H96" s="8"/>
      <c r="I96" s="3"/>
      <c r="K96" s="8"/>
      <c r="L96" s="8"/>
    </row>
    <row r="97" spans="4:12" ht="18" customHeight="1">
      <c r="D97" s="3"/>
      <c r="F97" s="8"/>
      <c r="G97" s="8"/>
      <c r="H97" s="8"/>
      <c r="I97" s="3"/>
      <c r="K97" s="8"/>
      <c r="L97" s="8"/>
    </row>
    <row r="98" spans="1:13" ht="18" customHeight="1">
      <c r="A98" t="s">
        <v>27</v>
      </c>
      <c r="C98" s="1" t="s">
        <v>17</v>
      </c>
      <c r="D98" s="3"/>
      <c r="E98" t="s">
        <v>6</v>
      </c>
      <c r="F98" s="8"/>
      <c r="G98" s="8"/>
      <c r="H98" s="8"/>
      <c r="I98" s="1" t="s">
        <v>2</v>
      </c>
      <c r="J98" t="s">
        <v>6</v>
      </c>
      <c r="K98" s="8"/>
      <c r="L98" s="8"/>
      <c r="M98" s="1" t="s">
        <v>2</v>
      </c>
    </row>
    <row r="99" spans="1:13" ht="14.25">
      <c r="A99" s="20" t="s">
        <v>18</v>
      </c>
      <c r="B99" s="21" t="s">
        <v>19</v>
      </c>
      <c r="C99" s="20" t="s">
        <v>20</v>
      </c>
      <c r="D99" s="3"/>
      <c r="E99" s="6" t="s">
        <v>3</v>
      </c>
      <c r="F99" s="9" t="s">
        <v>1</v>
      </c>
      <c r="G99" s="9" t="s">
        <v>10</v>
      </c>
      <c r="H99" s="9" t="s">
        <v>11</v>
      </c>
      <c r="I99" s="6" t="s">
        <v>12</v>
      </c>
      <c r="J99" s="6" t="s">
        <v>3</v>
      </c>
      <c r="K99" s="9" t="s">
        <v>11</v>
      </c>
      <c r="L99" s="9" t="s">
        <v>9</v>
      </c>
      <c r="M99" s="6" t="s">
        <v>4</v>
      </c>
    </row>
    <row r="100" spans="1:13" ht="18" customHeight="1">
      <c r="A100" s="57" t="s">
        <v>64</v>
      </c>
      <c r="B100" s="58">
        <v>100000</v>
      </c>
      <c r="C100" s="22"/>
      <c r="D100" s="3"/>
      <c r="E100" s="2" t="str">
        <f>+A100</f>
        <v>地域奉仕活動資金</v>
      </c>
      <c r="F100" s="10">
        <f>+B100</f>
        <v>100000</v>
      </c>
      <c r="G100" s="71">
        <v>44000</v>
      </c>
      <c r="H100" s="38">
        <v>100000</v>
      </c>
      <c r="I100" s="53"/>
      <c r="J100" s="2" t="str">
        <f>+A100</f>
        <v>地域奉仕活動資金</v>
      </c>
      <c r="K100" s="10">
        <f aca="true" t="shared" si="12" ref="K100:K105">+H100</f>
        <v>100000</v>
      </c>
      <c r="L100" s="10">
        <v>44000</v>
      </c>
      <c r="M100" s="2"/>
    </row>
    <row r="101" spans="1:13" ht="18" customHeight="1">
      <c r="A101" s="57" t="s">
        <v>65</v>
      </c>
      <c r="B101" s="58">
        <v>250000</v>
      </c>
      <c r="C101" s="22"/>
      <c r="D101" s="18"/>
      <c r="E101" s="2" t="str">
        <f>+A101</f>
        <v>ＹＭＣＡサービス活動資金</v>
      </c>
      <c r="F101" s="10">
        <f>+B101</f>
        <v>250000</v>
      </c>
      <c r="G101" s="10">
        <v>42984</v>
      </c>
      <c r="H101" s="10">
        <v>350000</v>
      </c>
      <c r="I101" s="2"/>
      <c r="J101" s="2" t="str">
        <f>+A101</f>
        <v>ＹＭＣＡサービス活動資金</v>
      </c>
      <c r="K101" s="10">
        <f t="shared" si="12"/>
        <v>350000</v>
      </c>
      <c r="L101" s="38">
        <v>345873</v>
      </c>
      <c r="M101" s="2"/>
    </row>
    <row r="102" spans="1:13" ht="18" customHeight="1">
      <c r="A102" s="22"/>
      <c r="B102" s="23"/>
      <c r="C102" s="22"/>
      <c r="D102" s="31"/>
      <c r="E102" s="2"/>
      <c r="F102" s="10"/>
      <c r="G102" s="10"/>
      <c r="H102" s="10"/>
      <c r="I102" s="2"/>
      <c r="J102" s="2"/>
      <c r="K102" s="10"/>
      <c r="L102" s="38"/>
      <c r="M102" s="2"/>
    </row>
    <row r="103" spans="1:13" ht="18" customHeight="1">
      <c r="A103" s="22"/>
      <c r="B103" s="23"/>
      <c r="C103" s="22"/>
      <c r="D103" s="3"/>
      <c r="E103" s="2"/>
      <c r="F103" s="10"/>
      <c r="G103" s="10"/>
      <c r="H103" s="10"/>
      <c r="I103" s="2"/>
      <c r="J103" s="2"/>
      <c r="K103" s="10"/>
      <c r="L103" s="41"/>
      <c r="M103" s="2"/>
    </row>
    <row r="104" spans="1:13" ht="18" customHeight="1" thickBot="1">
      <c r="A104" s="22" t="s">
        <v>66</v>
      </c>
      <c r="B104" s="10">
        <v>105622</v>
      </c>
      <c r="C104" s="42"/>
      <c r="D104" s="3"/>
      <c r="E104" s="4" t="str">
        <f>+A104</f>
        <v>次期繰越金</v>
      </c>
      <c r="F104" s="11">
        <f>+B104</f>
        <v>105622</v>
      </c>
      <c r="G104" s="11">
        <f>G95-SUM(G100:G103)</f>
        <v>244118</v>
      </c>
      <c r="H104" s="10">
        <f>H95-SUM(H100:H103)</f>
        <v>105622</v>
      </c>
      <c r="I104" s="4"/>
      <c r="J104" s="4" t="str">
        <f>+A104</f>
        <v>次期繰越金</v>
      </c>
      <c r="K104" s="11">
        <f t="shared" si="12"/>
        <v>105622</v>
      </c>
      <c r="L104" s="36">
        <f>L95-SUM(L100:L103)</f>
        <v>68222</v>
      </c>
      <c r="M104" s="4" t="s">
        <v>139</v>
      </c>
    </row>
    <row r="105" spans="1:13" ht="15.75" thickBot="1" thickTop="1">
      <c r="A105" s="26" t="s">
        <v>60</v>
      </c>
      <c r="B105" s="27">
        <f>SUM(B100:B104)</f>
        <v>455622</v>
      </c>
      <c r="C105" s="28"/>
      <c r="D105" s="3"/>
      <c r="E105" s="45" t="str">
        <f>+A105</f>
        <v>支出の部合計</v>
      </c>
      <c r="F105" s="12">
        <f>+B105</f>
        <v>455622</v>
      </c>
      <c r="G105" s="12">
        <f>+G95</f>
        <v>331102</v>
      </c>
      <c r="H105" s="12">
        <f>+H95</f>
        <v>555622</v>
      </c>
      <c r="I105" s="5"/>
      <c r="J105" s="45" t="str">
        <f>+A105</f>
        <v>支出の部合計</v>
      </c>
      <c r="K105" s="12">
        <f t="shared" si="12"/>
        <v>555622</v>
      </c>
      <c r="L105" s="12">
        <f>+L95</f>
        <v>458095</v>
      </c>
      <c r="M105" s="5"/>
    </row>
    <row r="106" spans="4:12" ht="15" thickTop="1">
      <c r="D106" s="3"/>
      <c r="F106" s="8"/>
      <c r="G106" s="8"/>
      <c r="H106" s="8"/>
      <c r="I106" s="3"/>
      <c r="K106" s="8"/>
      <c r="L106" s="8"/>
    </row>
    <row r="107" spans="4:12" ht="14.25">
      <c r="D107" s="3"/>
      <c r="F107" s="8"/>
      <c r="G107" s="8"/>
      <c r="H107" s="8"/>
      <c r="I107" s="3"/>
      <c r="K107" s="8"/>
      <c r="L107" s="8"/>
    </row>
    <row r="108" spans="1:12" ht="18.75">
      <c r="A108" s="7" t="s">
        <v>67</v>
      </c>
      <c r="D108" s="18"/>
      <c r="E108" s="7" t="s">
        <v>8</v>
      </c>
      <c r="F108" s="8"/>
      <c r="G108" s="8"/>
      <c r="H108" s="8"/>
      <c r="I108" s="3"/>
      <c r="J108" s="7" t="s">
        <v>8</v>
      </c>
      <c r="K108" s="8"/>
      <c r="L108" s="8"/>
    </row>
    <row r="109" spans="1:13" ht="18" customHeight="1">
      <c r="A109" t="s">
        <v>16</v>
      </c>
      <c r="C109" s="1" t="s">
        <v>17</v>
      </c>
      <c r="D109" s="31"/>
      <c r="E109" t="s">
        <v>5</v>
      </c>
      <c r="F109" s="8"/>
      <c r="G109" s="8"/>
      <c r="H109" s="8"/>
      <c r="I109" s="1" t="s">
        <v>2</v>
      </c>
      <c r="J109" t="s">
        <v>5</v>
      </c>
      <c r="K109" s="8"/>
      <c r="L109" s="8"/>
      <c r="M109" s="1" t="s">
        <v>2</v>
      </c>
    </row>
    <row r="110" spans="1:13" ht="18" customHeight="1">
      <c r="A110" s="20" t="s">
        <v>18</v>
      </c>
      <c r="B110" s="21" t="s">
        <v>19</v>
      </c>
      <c r="C110" s="20" t="s">
        <v>20</v>
      </c>
      <c r="D110" s="3"/>
      <c r="E110" s="6" t="s">
        <v>3</v>
      </c>
      <c r="F110" s="9" t="s">
        <v>1</v>
      </c>
      <c r="G110" s="9" t="s">
        <v>10</v>
      </c>
      <c r="H110" s="9" t="s">
        <v>11</v>
      </c>
      <c r="I110" s="6" t="s">
        <v>12</v>
      </c>
      <c r="J110" s="6" t="s">
        <v>3</v>
      </c>
      <c r="K110" s="9" t="s">
        <v>11</v>
      </c>
      <c r="L110" s="9" t="s">
        <v>9</v>
      </c>
      <c r="M110" s="6" t="s">
        <v>4</v>
      </c>
    </row>
    <row r="111" spans="1:13" ht="18" customHeight="1">
      <c r="A111" s="22" t="s">
        <v>21</v>
      </c>
      <c r="B111" s="23">
        <v>100000</v>
      </c>
      <c r="C111" s="22"/>
      <c r="D111" s="3"/>
      <c r="E111" s="2" t="str">
        <f>+A111</f>
        <v>前期繰越金</v>
      </c>
      <c r="F111" s="10">
        <f>+B111</f>
        <v>100000</v>
      </c>
      <c r="G111" s="10">
        <v>100000</v>
      </c>
      <c r="H111" s="10">
        <v>100000</v>
      </c>
      <c r="I111" s="2"/>
      <c r="J111" s="2" t="str">
        <f>+A111</f>
        <v>前期繰越金</v>
      </c>
      <c r="K111" s="10">
        <v>100000</v>
      </c>
      <c r="L111" s="10">
        <v>100000</v>
      </c>
      <c r="M111" s="2"/>
    </row>
    <row r="112" spans="1:13" ht="18" customHeight="1">
      <c r="A112" s="22" t="s">
        <v>68</v>
      </c>
      <c r="B112" s="23">
        <v>50000</v>
      </c>
      <c r="C112" s="22"/>
      <c r="D112" s="3"/>
      <c r="E112" s="2" t="str">
        <f>+A112</f>
        <v>本年度積立金</v>
      </c>
      <c r="F112" s="10">
        <f>+B112</f>
        <v>50000</v>
      </c>
      <c r="G112" s="10">
        <v>50000</v>
      </c>
      <c r="H112" s="10">
        <v>50000</v>
      </c>
      <c r="I112" s="2"/>
      <c r="J112" s="2" t="str">
        <f>+A112</f>
        <v>本年度積立金</v>
      </c>
      <c r="K112" s="10">
        <f>+H112</f>
        <v>50000</v>
      </c>
      <c r="L112" s="10">
        <v>50000</v>
      </c>
      <c r="M112" s="2"/>
    </row>
    <row r="113" spans="1:13" ht="18" customHeight="1">
      <c r="A113" s="22"/>
      <c r="B113" s="23"/>
      <c r="C113" s="22"/>
      <c r="D113" s="3"/>
      <c r="E113" s="2"/>
      <c r="F113" s="10"/>
      <c r="G113" s="10"/>
      <c r="H113" s="10"/>
      <c r="I113" s="2"/>
      <c r="J113" s="2"/>
      <c r="K113" s="10"/>
      <c r="L113" s="11"/>
      <c r="M113" s="4"/>
    </row>
    <row r="114" spans="1:13" ht="18" customHeight="1" thickBot="1">
      <c r="A114" s="22" t="s">
        <v>25</v>
      </c>
      <c r="B114" s="23"/>
      <c r="C114" s="42"/>
      <c r="D114" s="3"/>
      <c r="E114" s="4" t="str">
        <f>+A114</f>
        <v>雑収入</v>
      </c>
      <c r="F114" s="11"/>
      <c r="G114" s="11"/>
      <c r="H114" s="11"/>
      <c r="I114" s="4"/>
      <c r="J114" s="4" t="str">
        <f>+A114</f>
        <v>雑収入</v>
      </c>
      <c r="K114" s="11"/>
      <c r="L114" s="11"/>
      <c r="M114" s="4"/>
    </row>
    <row r="115" spans="1:13" ht="15.75" thickBot="1" thickTop="1">
      <c r="A115" s="26" t="s">
        <v>26</v>
      </c>
      <c r="B115" s="27">
        <v>150000</v>
      </c>
      <c r="C115" s="28"/>
      <c r="D115" s="3"/>
      <c r="E115" s="45" t="str">
        <f>+A115</f>
        <v>収入の部合計</v>
      </c>
      <c r="F115" s="12">
        <f>+B115</f>
        <v>150000</v>
      </c>
      <c r="G115" s="12">
        <f>SUM(G111:G114)</f>
        <v>150000</v>
      </c>
      <c r="H115" s="12">
        <f>SUM(H111:H114)</f>
        <v>150000</v>
      </c>
      <c r="I115" s="5"/>
      <c r="J115" s="45" t="str">
        <f>+A115</f>
        <v>収入の部合計</v>
      </c>
      <c r="K115" s="12">
        <v>150000</v>
      </c>
      <c r="L115" s="12">
        <f>SUM(L111:L114)</f>
        <v>150000</v>
      </c>
      <c r="M115" s="5"/>
    </row>
    <row r="116" spans="4:12" ht="15" thickTop="1">
      <c r="D116" s="3"/>
      <c r="F116" s="8"/>
      <c r="G116" s="8"/>
      <c r="H116" s="8"/>
      <c r="I116" s="3"/>
      <c r="K116" s="8"/>
      <c r="L116" s="8"/>
    </row>
    <row r="117" spans="4:12" ht="14.25">
      <c r="D117" s="18"/>
      <c r="F117" s="8"/>
      <c r="G117" s="8"/>
      <c r="H117" s="8"/>
      <c r="I117" s="3"/>
      <c r="K117" s="8"/>
      <c r="L117" s="8"/>
    </row>
    <row r="118" spans="1:13" ht="18" customHeight="1">
      <c r="A118" t="s">
        <v>27</v>
      </c>
      <c r="C118" s="1" t="s">
        <v>17</v>
      </c>
      <c r="D118" s="31"/>
      <c r="E118" t="s">
        <v>6</v>
      </c>
      <c r="F118" s="8"/>
      <c r="G118" s="8"/>
      <c r="H118" s="8"/>
      <c r="I118" s="1" t="s">
        <v>2</v>
      </c>
      <c r="J118" t="s">
        <v>6</v>
      </c>
      <c r="K118" s="8"/>
      <c r="L118" s="8"/>
      <c r="M118" s="1" t="s">
        <v>2</v>
      </c>
    </row>
    <row r="119" spans="1:13" ht="18" customHeight="1">
      <c r="A119" s="20" t="s">
        <v>18</v>
      </c>
      <c r="B119" s="21" t="s">
        <v>19</v>
      </c>
      <c r="C119" s="20" t="s">
        <v>20</v>
      </c>
      <c r="D119" s="31"/>
      <c r="E119" s="6" t="s">
        <v>3</v>
      </c>
      <c r="F119" s="9" t="s">
        <v>1</v>
      </c>
      <c r="G119" s="9" t="s">
        <v>10</v>
      </c>
      <c r="H119" s="9" t="s">
        <v>11</v>
      </c>
      <c r="I119" s="6" t="s">
        <v>12</v>
      </c>
      <c r="J119" s="6" t="s">
        <v>3</v>
      </c>
      <c r="K119" s="9" t="s">
        <v>11</v>
      </c>
      <c r="L119" s="9" t="s">
        <v>9</v>
      </c>
      <c r="M119" s="6" t="s">
        <v>4</v>
      </c>
    </row>
    <row r="120" spans="1:13" ht="18" customHeight="1">
      <c r="A120" s="22" t="s">
        <v>66</v>
      </c>
      <c r="B120" s="23">
        <v>150000</v>
      </c>
      <c r="C120" s="20"/>
      <c r="D120" s="3"/>
      <c r="E120" s="2" t="str">
        <f>+A120</f>
        <v>次期繰越金</v>
      </c>
      <c r="F120" s="10">
        <f>+B120</f>
        <v>150000</v>
      </c>
      <c r="G120" s="19">
        <v>150000</v>
      </c>
      <c r="H120" s="19">
        <v>150000</v>
      </c>
      <c r="I120" s="6"/>
      <c r="J120" s="2" t="str">
        <f>+A120</f>
        <v>次期繰越金</v>
      </c>
      <c r="K120" s="10">
        <v>150000</v>
      </c>
      <c r="L120" s="19">
        <v>150000</v>
      </c>
      <c r="M120" s="6"/>
    </row>
    <row r="121" spans="1:13" ht="18" customHeight="1" thickBot="1">
      <c r="A121" s="22"/>
      <c r="B121" s="23"/>
      <c r="C121" s="42"/>
      <c r="D121" s="3"/>
      <c r="E121" s="4"/>
      <c r="F121" s="11"/>
      <c r="G121" s="11"/>
      <c r="H121" s="11"/>
      <c r="I121" s="4"/>
      <c r="J121" s="4"/>
      <c r="K121" s="11"/>
      <c r="L121" s="11"/>
      <c r="M121" s="4"/>
    </row>
    <row r="122" spans="1:13" ht="18" customHeight="1" thickBot="1" thickTop="1">
      <c r="A122" s="26" t="s">
        <v>60</v>
      </c>
      <c r="B122" s="27">
        <v>150000</v>
      </c>
      <c r="C122" s="28"/>
      <c r="D122" s="3"/>
      <c r="E122" s="45" t="str">
        <f>+A122</f>
        <v>支出の部合計</v>
      </c>
      <c r="F122" s="12">
        <f>+B122</f>
        <v>150000</v>
      </c>
      <c r="G122" s="12">
        <f>SUM(G120:G121)</f>
        <v>150000</v>
      </c>
      <c r="H122" s="12">
        <f>SUM(H120:H121)</f>
        <v>150000</v>
      </c>
      <c r="I122" s="5"/>
      <c r="J122" s="45" t="str">
        <f>+A122</f>
        <v>支出の部合計</v>
      </c>
      <c r="K122" s="12">
        <f>+H122</f>
        <v>150000</v>
      </c>
      <c r="L122" s="12">
        <f>SUM(L120:L121)</f>
        <v>150000</v>
      </c>
      <c r="M122" s="5"/>
    </row>
    <row r="123" spans="1:4" ht="18" customHeight="1" thickTop="1">
      <c r="A123" s="3"/>
      <c r="B123" s="13"/>
      <c r="C123" s="3"/>
      <c r="D123" s="3"/>
    </row>
    <row r="124" spans="1:4" ht="18" customHeight="1">
      <c r="A124" s="3"/>
      <c r="B124" s="13"/>
      <c r="C124" s="3"/>
      <c r="D124" s="3"/>
    </row>
    <row r="125" spans="1:13" ht="18" customHeight="1">
      <c r="A125" s="3"/>
      <c r="B125" s="13"/>
      <c r="C125" s="3"/>
      <c r="D125" s="3"/>
      <c r="E125" s="3"/>
      <c r="F125" s="13"/>
      <c r="G125" s="13"/>
      <c r="H125" s="13"/>
      <c r="I125" s="3"/>
      <c r="J125" s="33" t="s">
        <v>90</v>
      </c>
      <c r="K125" s="13"/>
      <c r="L125" s="34" t="s">
        <v>13</v>
      </c>
      <c r="M125" s="35" t="s">
        <v>14</v>
      </c>
    </row>
    <row r="126" spans="1:10" ht="18" customHeight="1">
      <c r="A126" s="3"/>
      <c r="B126" s="13"/>
      <c r="C126" s="3"/>
      <c r="D126" s="3"/>
      <c r="E126" s="3"/>
      <c r="F126" s="13"/>
      <c r="G126" s="13"/>
      <c r="H126" s="13"/>
      <c r="I126" s="3"/>
      <c r="J126" s="33" t="s">
        <v>89</v>
      </c>
    </row>
  </sheetData>
  <sheetProtection/>
  <printOptions/>
  <pageMargins left="1.23" right="0.36" top="0.984251968503937" bottom="0.56" header="0.5118110236220472" footer="0.5118110236220472"/>
  <pageSetup horizontalDpi="600" verticalDpi="600" orientation="portrait" paperSize="9" scale="65" r:id="rId1"/>
  <rowBreaks count="1" manualBreakCount="1">
    <brk id="63" max="255" man="1"/>
  </rowBreaks>
  <colBreaks count="2" manualBreakCount="2">
    <brk id="4" max="153" man="1"/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41"/>
  <sheetViews>
    <sheetView zoomScalePageLayoutView="0" workbookViewId="0" topLeftCell="A4">
      <selection activeCell="B30" sqref="B30"/>
    </sheetView>
  </sheetViews>
  <sheetFormatPr defaultColWidth="9.00390625" defaultRowHeight="14.25"/>
  <cols>
    <col min="1" max="1" width="12.875" style="79" customWidth="1"/>
    <col min="2" max="2" width="12.875" style="82" customWidth="1"/>
    <col min="3" max="3" width="9.50390625" style="79" bestFit="1" customWidth="1"/>
  </cols>
  <sheetData>
    <row r="2" spans="1:2" ht="14.25">
      <c r="A2" s="79" t="s">
        <v>0</v>
      </c>
      <c r="B2" s="82">
        <f>Sheet1!L54</f>
        <v>520075</v>
      </c>
    </row>
    <row r="3" spans="1:2" ht="14.25">
      <c r="A3" s="79" t="s">
        <v>70</v>
      </c>
      <c r="B3" s="82">
        <f>Sheet1!L82</f>
        <v>846445</v>
      </c>
    </row>
    <row r="4" spans="1:2" ht="14.25">
      <c r="A4" s="79" t="s">
        <v>7</v>
      </c>
      <c r="B4" s="82">
        <f>Sheet1!L104</f>
        <v>68222</v>
      </c>
    </row>
    <row r="5" spans="1:2" ht="14.25">
      <c r="A5" s="80" t="s">
        <v>118</v>
      </c>
      <c r="B5" s="83">
        <f>Sheet1!L120</f>
        <v>150000</v>
      </c>
    </row>
    <row r="6" spans="1:2" ht="14.25">
      <c r="A6" s="81" t="s">
        <v>119</v>
      </c>
      <c r="B6" s="84">
        <f>SUM(B2:B5)</f>
        <v>1584742</v>
      </c>
    </row>
    <row r="8" ht="14.25">
      <c r="A8" s="81" t="s">
        <v>120</v>
      </c>
    </row>
    <row r="11" spans="1:2" ht="14.25">
      <c r="A11" s="79" t="s">
        <v>131</v>
      </c>
      <c r="B11" s="82">
        <v>2066</v>
      </c>
    </row>
    <row r="13" spans="1:2" ht="14.25">
      <c r="A13" s="79" t="s">
        <v>133</v>
      </c>
      <c r="B13" s="82">
        <v>9000</v>
      </c>
    </row>
    <row r="15" spans="1:2" ht="14.25">
      <c r="A15" s="81" t="s">
        <v>119</v>
      </c>
      <c r="B15" s="84">
        <f>SUM(B9:B14)</f>
        <v>11066</v>
      </c>
    </row>
    <row r="18" ht="14.25">
      <c r="A18" s="81" t="s">
        <v>126</v>
      </c>
    </row>
    <row r="19" spans="1:2" ht="14.25">
      <c r="A19" s="79" t="s">
        <v>134</v>
      </c>
      <c r="B19" s="82">
        <v>120000</v>
      </c>
    </row>
    <row r="20" spans="1:2" ht="14.25">
      <c r="A20" s="79" t="s">
        <v>135</v>
      </c>
      <c r="B20" s="82">
        <v>110000</v>
      </c>
    </row>
    <row r="21" spans="1:2" ht="14.25">
      <c r="A21" s="79" t="s">
        <v>136</v>
      </c>
      <c r="B21" s="82">
        <v>70000</v>
      </c>
    </row>
    <row r="22" spans="1:2" ht="14.25">
      <c r="A22" s="79" t="s">
        <v>137</v>
      </c>
      <c r="B22" s="82">
        <v>120000</v>
      </c>
    </row>
    <row r="23" spans="1:2" ht="14.25">
      <c r="A23" s="79" t="s">
        <v>132</v>
      </c>
      <c r="B23" s="82">
        <v>7240</v>
      </c>
    </row>
    <row r="25" spans="1:2" ht="14.25">
      <c r="A25" s="79" t="s">
        <v>127</v>
      </c>
      <c r="B25" s="82">
        <v>150000</v>
      </c>
    </row>
    <row r="27" spans="1:2" ht="14.25">
      <c r="A27" s="81" t="s">
        <v>119</v>
      </c>
      <c r="B27" s="84">
        <f>SUM(B19:B26)</f>
        <v>577240</v>
      </c>
    </row>
    <row r="29" ht="14.25">
      <c r="A29" s="81" t="s">
        <v>124</v>
      </c>
    </row>
    <row r="30" spans="1:2" ht="14.25">
      <c r="A30" s="79" t="s">
        <v>122</v>
      </c>
      <c r="B30" s="82">
        <v>11000</v>
      </c>
    </row>
    <row r="33" spans="1:2" ht="14.25">
      <c r="A33" s="79" t="s">
        <v>123</v>
      </c>
      <c r="B33" s="82">
        <v>80000</v>
      </c>
    </row>
    <row r="36" spans="1:2" ht="14.25">
      <c r="A36" s="81" t="s">
        <v>119</v>
      </c>
      <c r="B36" s="84">
        <f>SUM(B30:B35)</f>
        <v>91000</v>
      </c>
    </row>
    <row r="38" spans="1:2" ht="14.25">
      <c r="A38" s="79" t="s">
        <v>71</v>
      </c>
      <c r="B38" s="82">
        <v>81189</v>
      </c>
    </row>
    <row r="39" spans="1:2" ht="14.25">
      <c r="A39" s="79" t="s">
        <v>121</v>
      </c>
      <c r="B39" s="82">
        <v>846379</v>
      </c>
    </row>
    <row r="40" spans="1:4" ht="14.25">
      <c r="A40" s="81" t="s">
        <v>119</v>
      </c>
      <c r="B40" s="84">
        <f>B38+B39</f>
        <v>927568</v>
      </c>
      <c r="C40" s="85">
        <f>B40-B15+B27+B36</f>
        <v>1584742</v>
      </c>
      <c r="D40" s="85">
        <f>B6-C40</f>
        <v>0</v>
      </c>
    </row>
    <row r="41" ht="14.25">
      <c r="D41" s="86" t="s">
        <v>125</v>
      </c>
    </row>
  </sheetData>
  <sheetProtection/>
  <printOptions/>
  <pageMargins left="0.7" right="0.7" top="0.75" bottom="0.75" header="0.3" footer="0.3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井上晴雄</dc:creator>
  <cp:keywords/>
  <dc:description/>
  <cp:lastModifiedBy>haruo</cp:lastModifiedBy>
  <cp:lastPrinted>2013-07-09T06:29:05Z</cp:lastPrinted>
  <dcterms:created xsi:type="dcterms:W3CDTF">2005-11-30T04:48:32Z</dcterms:created>
  <dcterms:modified xsi:type="dcterms:W3CDTF">2013-07-09T07:52:19Z</dcterms:modified>
  <cp:category/>
  <cp:version/>
  <cp:contentType/>
  <cp:contentStatus/>
</cp:coreProperties>
</file>